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760" activeTab="1"/>
  </bookViews>
  <sheets>
    <sheet name="支出结构汇总" sheetId="4" r:id="rId1"/>
    <sheet name="评分汇总表 " sheetId="5" r:id="rId2"/>
    <sheet name="资金汇总" sheetId="8" r:id="rId3"/>
    <sheet name="未完工未开工明细" sheetId="6" r:id="rId4"/>
    <sheet name="资金未拨付使用明细" sheetId="7" r:id="rId5"/>
    <sheet name="问题清单" sheetId="2" r:id="rId6"/>
    <sheet name="有关问题数据统计" sheetId="1" state="hidden" r:id="rId7"/>
  </sheets>
  <externalReferences>
    <externalReference r:id="rId8"/>
    <externalReference r:id="rId9"/>
    <externalReference r:id="rId10"/>
    <externalReference r:id="rId11"/>
  </externalReferences>
  <definedNames>
    <definedName name="_xlnm._FilterDatabase" localSheetId="3" hidden="1">未完工未开工明细!$A$3:$I$129</definedName>
    <definedName name="_xlnm._FilterDatabase" localSheetId="5" hidden="1">问题清单!$A$4:$H$161</definedName>
    <definedName name="_xlnm.Print_Area" localSheetId="4">资金未拨付使用明细!$A$1:$R$287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<sst xmlns="http://schemas.openxmlformats.org/spreadsheetml/2006/main" count="3919" uniqueCount="1294">
  <si>
    <t>附件1：</t>
  </si>
  <si>
    <t>现场评价资金支出结构性分析汇总表</t>
  </si>
  <si>
    <t>被评价项目：现代农业发展专项         第三方机构：恒信弘正会计师事务所有限责任公司          单位：万元</t>
  </si>
  <si>
    <t>科目分类</t>
  </si>
  <si>
    <t>①支出总额</t>
  </si>
  <si>
    <t>②合规性支出</t>
  </si>
  <si>
    <t>③不合规性支出③=①-②</t>
  </si>
  <si>
    <t>④不合规性支出占比④=③/①％</t>
  </si>
  <si>
    <t>备注</t>
  </si>
  <si>
    <t>合计</t>
  </si>
  <si>
    <t>一、工资福利支出</t>
  </si>
  <si>
    <t>其中： 1、基本工资</t>
  </si>
  <si>
    <t>2、津贴补贴</t>
  </si>
  <si>
    <t>3、奖金</t>
  </si>
  <si>
    <t>4、伙食补助费</t>
  </si>
  <si>
    <t>5、绩效工资</t>
  </si>
  <si>
    <t>6、机关事业单位基本养老保险缴费</t>
  </si>
  <si>
    <t>7、职业年金缴费</t>
  </si>
  <si>
    <t>8、职工基本医疗保险缴费</t>
  </si>
  <si>
    <t>9、公务员医疗补助缴费</t>
  </si>
  <si>
    <t>10、其他社会保障缴费</t>
  </si>
  <si>
    <t>11、住房公积金</t>
  </si>
  <si>
    <t>12、医疗费</t>
  </si>
  <si>
    <t>13、其他工资福利支出</t>
  </si>
  <si>
    <t>二、商品和服务支出</t>
  </si>
  <si>
    <t>其中： 1、办公费</t>
  </si>
  <si>
    <t>2、印刷费</t>
  </si>
  <si>
    <t>3、咨询费</t>
  </si>
  <si>
    <t>4、手续费</t>
  </si>
  <si>
    <t>5、水费</t>
  </si>
  <si>
    <t>6、电费</t>
  </si>
  <si>
    <t>7、邮电费</t>
  </si>
  <si>
    <t>8、取暖费</t>
  </si>
  <si>
    <t>9、物业管理费</t>
  </si>
  <si>
    <t>10、差旅费</t>
  </si>
  <si>
    <t>11、因公出国（境）费用</t>
  </si>
  <si>
    <t>12、维修(护)费</t>
  </si>
  <si>
    <t>13、租赁费</t>
  </si>
  <si>
    <t>14、会议费</t>
  </si>
  <si>
    <t>15、培训费</t>
  </si>
  <si>
    <t>16、公务接待费</t>
  </si>
  <si>
    <t>17、专用材料费</t>
  </si>
  <si>
    <t>18、被装购置费</t>
  </si>
  <si>
    <t>19、专用燃料费</t>
  </si>
  <si>
    <t>20、劳务费</t>
  </si>
  <si>
    <t>21、委托业务费</t>
  </si>
  <si>
    <t>22、工会经费</t>
  </si>
  <si>
    <t>23、福利费</t>
  </si>
  <si>
    <t>24、公务用车运行维护费</t>
  </si>
  <si>
    <t>25、其他交通费用</t>
  </si>
  <si>
    <t>26、税金及附加费用</t>
  </si>
  <si>
    <t>27、其他商品和服务支出</t>
  </si>
  <si>
    <t>三、对个人和家庭的补助</t>
  </si>
  <si>
    <t>1、离休费</t>
  </si>
  <si>
    <t>2、退休费</t>
  </si>
  <si>
    <t>3、退职（役）费</t>
  </si>
  <si>
    <t>4、抚恤金</t>
  </si>
  <si>
    <t>5、生活补助</t>
  </si>
  <si>
    <t>6、救济费</t>
  </si>
  <si>
    <t>7、医疗费补助</t>
  </si>
  <si>
    <t>8、助学金</t>
  </si>
  <si>
    <t>9、奖励金</t>
  </si>
  <si>
    <t>10、个人农业生产补贴</t>
  </si>
  <si>
    <t>11、其他对个人和家庭的补助支出</t>
  </si>
  <si>
    <t>四、债务利息及费用支出</t>
  </si>
  <si>
    <t>1、国内债务利息</t>
  </si>
  <si>
    <t>2、国外债务利息</t>
  </si>
  <si>
    <t>3、国内债务发行费用</t>
  </si>
  <si>
    <t>4、国外债务发行费用</t>
  </si>
  <si>
    <t>五、资本性支出（基本建设）</t>
  </si>
  <si>
    <t>1、房屋建筑物购建</t>
  </si>
  <si>
    <t>2、办公设备购置</t>
  </si>
  <si>
    <t>3、专用设备购置</t>
  </si>
  <si>
    <t>4、基础设施建设</t>
  </si>
  <si>
    <t>5、大型修缮</t>
  </si>
  <si>
    <t>6、信息网络及软件购置更新</t>
  </si>
  <si>
    <t>7、物资储备</t>
  </si>
  <si>
    <t>8、公务用车购置</t>
  </si>
  <si>
    <t>9、其他交通工具购置</t>
  </si>
  <si>
    <t>10、文物和陈列品购置</t>
  </si>
  <si>
    <t>11、无形资产购置</t>
  </si>
  <si>
    <t>12、其他基本建设支出</t>
  </si>
  <si>
    <t>六、资本性支出（其他）</t>
  </si>
  <si>
    <t>8、安置补助</t>
  </si>
  <si>
    <t>9、地上附着物和青苗补偿</t>
  </si>
  <si>
    <t>10、拆迁补偿</t>
  </si>
  <si>
    <t>11、公务用车购置</t>
  </si>
  <si>
    <t>12、其他交通工具购置</t>
  </si>
  <si>
    <t>13、文物和陈列品购置</t>
  </si>
  <si>
    <t>14、无形资产购置</t>
  </si>
  <si>
    <t>15、其他资本性支出</t>
  </si>
  <si>
    <t>七、对企业补助（基本建设）</t>
  </si>
  <si>
    <t>1、资本金注入</t>
  </si>
  <si>
    <t>2、其他对企业补助</t>
  </si>
  <si>
    <t>八、对企业补助</t>
  </si>
  <si>
    <t>2、政府投资基金股权投资</t>
  </si>
  <si>
    <t>3、费用补贴</t>
  </si>
  <si>
    <t>4、利息补贴</t>
  </si>
  <si>
    <t>5、其他对企业补助</t>
  </si>
  <si>
    <t>九、对社会保障基金补助</t>
  </si>
  <si>
    <t>1、对社会保险基金补助</t>
  </si>
  <si>
    <t>2、补充全国社会保障基金</t>
  </si>
  <si>
    <t>十、其他支出</t>
  </si>
  <si>
    <t>1、赠与</t>
  </si>
  <si>
    <t>2、国家赔偿费用支出</t>
  </si>
  <si>
    <t>3、对民间非营利组织和群众性自治组织</t>
  </si>
  <si>
    <t>4、其他支出</t>
  </si>
  <si>
    <t>说明：此表仅做参考模板，具体内容根据项目绩效评价情况制定；此表作为绩效评价报告的附件。</t>
  </si>
  <si>
    <t>附件2</t>
  </si>
  <si>
    <t>第一组</t>
  </si>
  <si>
    <t>第二组</t>
  </si>
  <si>
    <t>第三组</t>
  </si>
  <si>
    <t>第四组</t>
  </si>
  <si>
    <t>第五组</t>
  </si>
  <si>
    <t>第六组</t>
  </si>
  <si>
    <t>第七组</t>
  </si>
  <si>
    <t>第八组</t>
  </si>
  <si>
    <t>现代农业发展专项资金绩效评价指标评分表</t>
  </si>
  <si>
    <t xml:space="preserve">平均 </t>
  </si>
  <si>
    <t>省农业农村信息中心</t>
  </si>
  <si>
    <t>省农业技术推广总站</t>
  </si>
  <si>
    <t>望城区</t>
  </si>
  <si>
    <t>宁乡市</t>
  </si>
  <si>
    <t>长沙县</t>
  </si>
  <si>
    <t>茶陵县</t>
  </si>
  <si>
    <t>醴陵市</t>
  </si>
  <si>
    <t>渌口区</t>
  </si>
  <si>
    <t>攸县</t>
  </si>
  <si>
    <t>常宁市</t>
  </si>
  <si>
    <t>衡南县</t>
  </si>
  <si>
    <t>衡阳县</t>
  </si>
  <si>
    <t>祁东县</t>
  </si>
  <si>
    <r>
      <rPr>
        <b/>
        <sz val="9"/>
        <color rgb="FF000000"/>
        <rFont val="宋体"/>
        <charset val="134"/>
      </rPr>
      <t>安乡</t>
    </r>
    <r>
      <rPr>
        <b/>
        <sz val="9"/>
        <color rgb="FF000000"/>
        <rFont val="仿宋_GB2312"/>
        <charset val="134"/>
      </rPr>
      <t>县</t>
    </r>
  </si>
  <si>
    <r>
      <rPr>
        <b/>
        <sz val="9"/>
        <color rgb="FF000000"/>
        <rFont val="宋体"/>
        <charset val="134"/>
      </rPr>
      <t>汉寿</t>
    </r>
    <r>
      <rPr>
        <b/>
        <sz val="9"/>
        <color rgb="FF000000"/>
        <rFont val="仿宋_GB2312"/>
        <charset val="134"/>
      </rPr>
      <t>县</t>
    </r>
  </si>
  <si>
    <r>
      <rPr>
        <b/>
        <sz val="9"/>
        <color rgb="FF000000"/>
        <rFont val="宋体"/>
        <charset val="134"/>
      </rPr>
      <t>桃源</t>
    </r>
    <r>
      <rPr>
        <b/>
        <sz val="9"/>
        <color rgb="FF000000"/>
        <rFont val="仿宋_GB2312"/>
        <charset val="134"/>
      </rPr>
      <t>县</t>
    </r>
  </si>
  <si>
    <r>
      <rPr>
        <b/>
        <sz val="9"/>
        <color rgb="FF000000"/>
        <rFont val="宋体"/>
        <charset val="134"/>
      </rPr>
      <t>石门</t>
    </r>
    <r>
      <rPr>
        <b/>
        <sz val="9"/>
        <color rgb="FF000000"/>
        <rFont val="仿宋_GB2312"/>
        <charset val="134"/>
      </rPr>
      <t>县</t>
    </r>
  </si>
  <si>
    <t>沅陵县</t>
  </si>
  <si>
    <t>辰溪县</t>
  </si>
  <si>
    <t>溆浦县</t>
  </si>
  <si>
    <t>靖州县</t>
  </si>
  <si>
    <t>保靖县</t>
  </si>
  <si>
    <t>永顺县</t>
  </si>
  <si>
    <t>永定区</t>
  </si>
  <si>
    <t>慈利县</t>
  </si>
  <si>
    <t>华容县</t>
  </si>
  <si>
    <t>岳阳县</t>
  </si>
  <si>
    <t>平江县</t>
  </si>
  <si>
    <t>湘阴县</t>
  </si>
  <si>
    <t>冷水江市</t>
  </si>
  <si>
    <t>新化县</t>
  </si>
  <si>
    <t>涟源市</t>
  </si>
  <si>
    <t>双峰县</t>
  </si>
  <si>
    <t>汇总</t>
  </si>
  <si>
    <t>一级指标</t>
  </si>
  <si>
    <t>二级指标</t>
  </si>
  <si>
    <t>三级指标</t>
  </si>
  <si>
    <t>分值</t>
  </si>
  <si>
    <t>指标解释</t>
  </si>
  <si>
    <t>指标说明</t>
  </si>
  <si>
    <t>扣分原因</t>
  </si>
  <si>
    <t>综合自评分</t>
  </si>
  <si>
    <t>综合评价分</t>
  </si>
  <si>
    <t>自评分</t>
  </si>
  <si>
    <t>评价分</t>
  </si>
  <si>
    <t>汇总自评分</t>
  </si>
  <si>
    <t>汇总评价分</t>
  </si>
  <si>
    <r>
      <rPr>
        <b/>
        <sz val="9"/>
        <color theme="1"/>
        <rFont val="宋体"/>
        <charset val="134"/>
      </rPr>
      <t>投入（</t>
    </r>
    <r>
      <rPr>
        <b/>
        <sz val="9"/>
        <color theme="1"/>
        <rFont val="Times New Roman"/>
        <charset val="134"/>
      </rPr>
      <t>20</t>
    </r>
    <r>
      <rPr>
        <b/>
        <sz val="9"/>
        <color theme="1"/>
        <rFont val="宋体"/>
        <charset val="134"/>
      </rPr>
      <t>分）</t>
    </r>
  </si>
  <si>
    <t>项目立项</t>
  </si>
  <si>
    <t>项目立项规范性</t>
  </si>
  <si>
    <t>各单位申报项目的申请、设立过程是否符合相关要求，用以反映和考核项目立项的规范情况。</t>
  </si>
  <si>
    <r>
      <rPr>
        <b/>
        <sz val="9"/>
        <color theme="1"/>
        <rFont val="宋体"/>
        <charset val="134"/>
      </rPr>
      <t>①各单位申报项目是否按照规定的程序申请设立；</t>
    </r>
    <r>
      <rPr>
        <b/>
        <sz val="9"/>
        <color theme="1"/>
        <rFont val="Times New Roman"/>
        <charset val="134"/>
      </rPr>
      <t>2</t>
    </r>
    <r>
      <rPr>
        <b/>
        <sz val="9"/>
        <color theme="1"/>
        <rFont val="宋体"/>
        <charset val="134"/>
      </rPr>
      <t>分②所提交的文件、材料是否符合相关要求；2分③事前是否已经过必要的可行性研究、专家论证、风险评估、集体决策等。1分</t>
    </r>
  </si>
  <si>
    <t>各市州评分按资金比例加权平均</t>
  </si>
  <si>
    <t>1、长沙市望城区农业农村局一化四体系与三产融合无项目申报资料，2、长沙县农业农村局农业特色小镇资金500.00万元分为8个项目；其中：试验农田设施提质项目，项目未开工，项目立项还在申请中。3、安乡县生产与保障服务-农民合作社项目，湘财预[2021]211号，湖南省财政厅关于下达2021年农民合作社发展资金的通知资金分配表中支持4个农民合作社省级示范社，而湘农函【2021】114号，关于2021年湖南省农民合作社省级示范社的批复只有3个农民合作社，安乡县华冠冬瓜种植农民专业合作社无批复。②存在项目实施在前批复在后情况，不符合常理。项目经费15万实际支出时间为2021年8月31日，而项目财政厅项目资金下达时间为2021年10月8日（湘财农指【2021】56号文件），存在项目实施在前批复在后情况，不符合常理。4、桃源县支出方向农业生产与保障服务-农药安全监管。①项目实际实施早于实施方案日期。如：现场核查交通费、伙食费填报的“桃源县农业农村局财务审批单”日期2021年6月28日，而实施方案日期为2021年7月6日。支出方向农业生产与保障服务-农民合作社项目，存在湘财预[2021]211号，湖南省财政厅关于下达2021年农民合作社发展资金的通知资金分配表中支持3个农民合作社省级示范社，而湘农函【2021】114号，关于2021年湖南省农民合作社省级示范社的批复只有2个农民合作社，桃源县华星湘西黑猪养殖专业合作社无批复的问题。5、石门县支出方向农业生产与保障服务-化肥减量增效、耕地保护与地力提升项目。存在先实施后下文的情况。如：2020年12月63号凭证2020年12月23日支付田间试验劳务费5万元、2021年3月13号凭证2021年3月31日支付田间试验监测点用肥料22,550.00元，湘财农指【2021】48号文件资金下达时间为2021年9月30日。支出方向农业生产与保障服务-农民合作社项目。申报表未签字或盖章。如：“石门县瑞丰粮油专业合作社、石门山宝泰清茶业专业合作社（百佳社） 农民合作社省级示范社申报表”未经县级主管部门负责人签字或盖章。6、保靖县部分项目如动物防疫补助项目和农机化项目未见项目实施方案；7、永定区超级稻百亩示范片未提供项目实施方案；8、慈利县部分项目如农业资源与安全利用、水稻机插机抛作业试点等未提供项目实施方案。9、华容县现代农业特色产业园项目未进行风险评估。10、岳阳县农业资源与安全利用项目未经过必要的风险评估、集体决策。11、平江县农业资源与安全利用项目未经过必要的可行性研究。12、湘阴县化肥减量增效、耕地保护与地力提升项目未进行的可行性研究、专家论证、风险评估。</t>
  </si>
  <si>
    <t>绩效目标合理性</t>
  </si>
  <si>
    <t>各单位申报项目所设定的绩效目标是否依据充分，是否符合客观实际，用以反映和考核项目绩效目标与项目实施的相符情况。</t>
  </si>
  <si>
    <r>
      <rPr>
        <b/>
        <sz val="9"/>
        <color theme="1"/>
        <rFont val="宋体"/>
        <charset val="134"/>
      </rPr>
      <t>①是否符合国家相关法律法规，国民经济发展规划和党委政府决策；</t>
    </r>
    <r>
      <rPr>
        <b/>
        <sz val="9"/>
        <color theme="1"/>
        <rFont val="Times New Roman"/>
        <charset val="134"/>
      </rPr>
      <t>1</t>
    </r>
    <r>
      <rPr>
        <b/>
        <sz val="9"/>
        <color theme="1"/>
        <rFont val="宋体"/>
        <charset val="134"/>
      </rPr>
      <t>分②是否与项目实施单位或委托单位职责密切相关；1分③项目是否为促进事业发展所必需；1分④项目顸期产出效益和效果是否符合正常的业绩水平。1分</t>
    </r>
  </si>
  <si>
    <t>绩效目标设定情况</t>
  </si>
  <si>
    <t>依据绩效目标设定的绩效指标是否清晰、细化、可衡量等，用以反映和考核项目绩效目标的明细化情况。</t>
  </si>
  <si>
    <r>
      <rPr>
        <b/>
        <sz val="9"/>
        <color theme="1"/>
        <rFont val="宋体"/>
        <charset val="134"/>
      </rPr>
      <t>①是否将项目绩效目标细化分解为具体的绩效指标；</t>
    </r>
    <r>
      <rPr>
        <b/>
        <sz val="9"/>
        <color theme="1"/>
        <rFont val="Times New Roman"/>
        <charset val="134"/>
      </rPr>
      <t>0.5</t>
    </r>
    <r>
      <rPr>
        <b/>
        <sz val="9"/>
        <color theme="1"/>
        <rFont val="宋体"/>
        <charset val="134"/>
      </rPr>
      <t>分②是否通过清晰、可衡量的指标值予以体现；1分③是否与项目年度任务或计划数相对应；0.5分④是否与预期确定的项目投资额或资金量相匹配。1分</t>
    </r>
  </si>
  <si>
    <t>1、慈利县耕地保护与地力提升未提供基础数据表，未将项目绩效指标细化；2、华容县一化四体系与三产融合项目未将项目绩效目标细化分解为具体的绩效指标；3、岳阳县农药安全监管项目未细化分解为具体的绩效指标；4、平江县家庭农场项目未细化分解为具体的绩效指标</t>
  </si>
  <si>
    <r>
      <rPr>
        <b/>
        <sz val="9"/>
        <color theme="1"/>
        <rFont val="宋体"/>
        <charset val="134"/>
      </rPr>
      <t>资金落实（</t>
    </r>
    <r>
      <rPr>
        <b/>
        <sz val="9"/>
        <color theme="1"/>
        <rFont val="Times New Roman"/>
        <charset val="134"/>
      </rPr>
      <t>8</t>
    </r>
    <r>
      <rPr>
        <b/>
        <sz val="9"/>
        <color theme="1"/>
        <rFont val="宋体"/>
        <charset val="134"/>
      </rPr>
      <t>分）</t>
    </r>
  </si>
  <si>
    <t>资金到位率</t>
  </si>
  <si>
    <t>实际到位资金与计划投入资金的比率，用以反映和考核资金落实情况对项目实施的总体保障程度。</t>
  </si>
  <si>
    <r>
      <rPr>
        <b/>
        <sz val="9"/>
        <color theme="1"/>
        <rFont val="宋体"/>
        <charset val="134"/>
      </rPr>
      <t>资金到位率</t>
    </r>
    <r>
      <rPr>
        <b/>
        <sz val="9"/>
        <color theme="1"/>
        <rFont val="Times New Roman"/>
        <charset val="134"/>
      </rPr>
      <t>=</t>
    </r>
    <r>
      <rPr>
        <b/>
        <sz val="9"/>
        <color theme="1"/>
        <rFont val="宋体"/>
        <charset val="134"/>
      </rPr>
      <t>（实际到位资金</t>
    </r>
    <r>
      <rPr>
        <b/>
        <sz val="9"/>
        <color theme="1"/>
        <rFont val="Times New Roman"/>
        <charset val="134"/>
      </rPr>
      <t>/</t>
    </r>
    <r>
      <rPr>
        <b/>
        <sz val="9"/>
        <color theme="1"/>
        <rFont val="宋体"/>
        <charset val="134"/>
      </rPr>
      <t>计划投入资金）×</t>
    </r>
    <r>
      <rPr>
        <b/>
        <sz val="9"/>
        <color theme="1"/>
        <rFont val="Times New Roman"/>
        <charset val="134"/>
      </rPr>
      <t>100%</t>
    </r>
    <r>
      <rPr>
        <b/>
        <sz val="9"/>
        <color theme="1"/>
        <rFont val="宋体"/>
        <charset val="134"/>
      </rPr>
      <t>。实际到位资金：一定时期（本年度或项目期）内实际落实到具体项目的资金。计划投入资金：一定时期（本年度或项目期）内计划投入到具体项目的资金。得分=资金到位率×2分。</t>
    </r>
  </si>
  <si>
    <t>资金到位率=（38111.82/40841.9）*2=1.87</t>
  </si>
  <si>
    <t>资金使用进度</t>
  </si>
  <si>
    <t>实际使用资金数与资金下达数比率，用以反映和考核项目资金使用进度情况。</t>
  </si>
  <si>
    <r>
      <rPr>
        <b/>
        <sz val="9"/>
        <color theme="1"/>
        <rFont val="宋体"/>
        <charset val="134"/>
      </rPr>
      <t>资金使用率＝（实际使用资金数</t>
    </r>
    <r>
      <rPr>
        <b/>
        <sz val="9"/>
        <color theme="1"/>
        <rFont val="Times New Roman"/>
        <charset val="134"/>
      </rPr>
      <t>/</t>
    </r>
    <r>
      <rPr>
        <b/>
        <sz val="9"/>
        <color theme="1"/>
        <rFont val="宋体"/>
        <charset val="134"/>
      </rPr>
      <t>资金下达数）×</t>
    </r>
    <r>
      <rPr>
        <b/>
        <sz val="9"/>
        <color theme="1"/>
        <rFont val="Times New Roman"/>
        <charset val="134"/>
      </rPr>
      <t>100%</t>
    </r>
    <r>
      <rPr>
        <b/>
        <sz val="9"/>
        <color theme="1"/>
        <rFont val="宋体"/>
        <charset val="134"/>
      </rPr>
      <t>。得分=资金使用率×6分</t>
    </r>
  </si>
  <si>
    <t>资金使用率=(24005.2/38111.82)*6=3.78</t>
  </si>
  <si>
    <r>
      <rPr>
        <b/>
        <sz val="9"/>
        <color theme="1"/>
        <rFont val="宋体"/>
        <charset val="134"/>
      </rPr>
      <t>过程（</t>
    </r>
    <r>
      <rPr>
        <b/>
        <sz val="9"/>
        <color theme="1"/>
        <rFont val="Times New Roman"/>
        <charset val="134"/>
      </rPr>
      <t>28</t>
    </r>
    <r>
      <rPr>
        <b/>
        <sz val="9"/>
        <color theme="1"/>
        <rFont val="宋体"/>
        <charset val="134"/>
      </rPr>
      <t>分）</t>
    </r>
  </si>
  <si>
    <t>业务管理</t>
  </si>
  <si>
    <t>管理制度健全性</t>
  </si>
  <si>
    <t>管理制度是否健全，用以反映和考核业务管理制度对项目顺利实施的保障情况。</t>
  </si>
  <si>
    <r>
      <rPr>
        <b/>
        <sz val="9"/>
        <color theme="1"/>
        <rFont val="宋体"/>
        <charset val="134"/>
      </rPr>
      <t>①否已制定或具有相应的业务管理制度；</t>
    </r>
    <r>
      <rPr>
        <b/>
        <sz val="9"/>
        <color theme="1"/>
        <rFont val="Times New Roman"/>
        <charset val="134"/>
      </rPr>
      <t>2</t>
    </r>
    <r>
      <rPr>
        <b/>
        <sz val="9"/>
        <color theme="1"/>
        <rFont val="宋体"/>
        <charset val="134"/>
      </rPr>
      <t>分②业务管理制度是否合法、合规、完整。1分</t>
    </r>
  </si>
  <si>
    <t>1、常宁市部分项目未提供业务管理制度；2、衡阳县部分项目缺少业务管理制度；生猪定点屠宰场和病死动物无害化处理场洗消通道建设；3、祁东县部分项目缺少业务管理制度；农机购置省级累加补贴缺少业务管理制度等；4、衡南县省级示范合作社项目缺少业务管理制度；5、靖州县个别项目单位业务管理制充不完整；6、保靖县产业融合发展、农业资源与安全利用、生猪定点屠宰场和病死动物无害化处理场洗消通道建设、家庭农场发展、一化四体系与三产融合等项目未制定项目业务管理制度；7、慈利县超级稻百亩示范片未制定项目业务管理制度；</t>
  </si>
  <si>
    <t>制度执行有效性</t>
  </si>
  <si>
    <t>项目实施是否符合相关业务管理规定，用以反映和考核业务管理制度的有效执行情况</t>
  </si>
  <si>
    <r>
      <rPr>
        <b/>
        <sz val="9"/>
        <color theme="1"/>
        <rFont val="宋体"/>
        <charset val="134"/>
      </rPr>
      <t>①是否遵守相关法律法规和业务管理规定；</t>
    </r>
    <r>
      <rPr>
        <b/>
        <sz val="9"/>
        <color theme="1"/>
        <rFont val="Times New Roman"/>
        <charset val="134"/>
      </rPr>
      <t>1</t>
    </r>
    <r>
      <rPr>
        <b/>
        <sz val="9"/>
        <color theme="1"/>
        <rFont val="宋体"/>
        <charset val="134"/>
      </rPr>
      <t>分②项目调整及支出调整手续是否完备；1分③项目合同书、验收报告、技术审定等资料是否齐全并及时归档; 1分④项目实施的人员条件、场地设备，信息支撑等是否落实到位。1分</t>
    </r>
  </si>
  <si>
    <t>1、省农业技术推广总站支付示范协议款前，未按协议约定开展项目验收；项目实施资料中，未见乙方监督管理记录；2、醴陵县2021年农药安全监管及农药包装废弃物收处推进县建设项目未验收；3、桃源县支出方向农业生产与保障服务-家庭农场发展项目，存在土地流转合同要素审核不严谨。桃源县黑岩冲家庭农场出租方万月秋与承租方何锦兴签订合同中合同条款第三、转包(出租)价格与支付方式 转包（出租）价款按下列第2种方式计算：.......；每亩每个支付人民币1175元，共2350元（11.75亩）。每亩金额存在错误，实为200元/亩。合同条款签订应严谨，以防范法律风险。4、石门县支出方向农业生产与保障服务-家庭农场发展项目。合同或协议存在未约定价格与支付方式的情况。如：石门县樱桃溪家庭农场申报方案中“土地流转合同或协议复印件和清册  转包（租赁）土地基本情况表 三、转包（租赁）价格与支付方式 转包（租赁）价款按下列第    种方式计算：........”未合同未约定价格和支付方式。5、辰溪县个别项目资料未能及时归档；6、靖州县个别项目未建立台账；7、保靖县产业融合发展、农机化发展、家庭农场发展项目未提供合同；农机化发展项目未经过验收；农业特色小镇融合发展项目因未完工没来报账验收；8、永顺县现代农业特色产业园未经过验收；莓茶地理标志保护项目（200万元）已经完工但未验收；百企培育（示范联合体奖补）支持的建设内容尚未验收；9、永定区产业融合发展、农药安全监管、标杆龙头企业、千企帮衬奖补、一化四体系与三产融合（部分子项目）和超级稻百亩示范片尚未进行验收；10、慈利县保障农机购置补贴实施、农机安全生产、新机具新技术推广及其他重点工作无验收报告，农业资源与安全利用无验收报告，耕地保护与地力提升无验收报告，省级现代农业产业园-张家界绿源农业综合开发有限公司未经农业局验收，一化四体系与三产融合两个子项目未验收；11、华容县存在部分项目单位未对专项资金实行专账管理；12、岳阳县池塘养殖尾水监测未见项目招投标资料、验收表；13、湘阴县部分资金未见验收报告；14、冷水江部分项目合同书不完整；15、新华县部分项目资料未齐全；16、涟源县部分项目未提供资料；部分项目资料不齐全。</t>
  </si>
  <si>
    <t>项目质量可控性</t>
  </si>
  <si>
    <t>项目实施单位是否为达到项目质量要求而采取了必需的措施，用以反映和考核项目实施单位对项目质量的控制情况。</t>
  </si>
  <si>
    <r>
      <rPr>
        <b/>
        <sz val="9"/>
        <color theme="1"/>
        <rFont val="宋体"/>
        <charset val="134"/>
      </rPr>
      <t>①是否已制定或其有相应的项目质量要求或标准；</t>
    </r>
    <r>
      <rPr>
        <b/>
        <sz val="9"/>
        <color theme="1"/>
        <rFont val="Times New Roman"/>
        <charset val="134"/>
      </rPr>
      <t>1</t>
    </r>
    <r>
      <rPr>
        <b/>
        <sz val="9"/>
        <color theme="1"/>
        <rFont val="宋体"/>
        <charset val="134"/>
      </rPr>
      <t>分②是否采取了相应的项目质量检查、验收等必需的控制措施或手段。2分</t>
    </r>
  </si>
  <si>
    <t>1、醴陵县养殖环节病死猪无害化处理99.1万，2020年1-12月无害化处理累计头数83944头，与省补10元/头，奖补数不相符，且配套资金不到位；2、渌口区农机购置省级累加补贴项目进展缓慢，截止至绩效评价日农机购置数据还未采集完毕。长株潭重金属污染耕地种植结构调整及休耕治理项目部分项目实施偏离实施方案；3、攸县三方验收机构验收手续流于形式。检查过程发现长株潭重金属污染耕地种植结构调整及休耕治理专项项目，攸县重金属污染耕地“淹水法”综合农艺措施示范推广项目淹水灌溉台账，个别村镇第三方监理公司（湖南省金水科技发展有限公司）有未签字验收的现象，2021年农民合作社发展专项项目、2021年省级示范家庭农场，验收资料不齐全，验收组仅签署了验收合格意见，无相关资料支撑。4、衡阳县农膜回收利用缺少验收资料；5、衡南县鑫发农机种养专业合作社；衡南通湾桥种养殖专业合作社等四个合作社缺少验收资料；6、辰溪县少数项目未及时验收；7、保靖县产业融合发展、农机化发展、家庭农场发展项目未提供合同；农机化发展项目未经过验收；农业特色小镇融合发展项目因未完工没来报账验收；8、永顺县现代农业特色产业园未经过验收；莓茶地理标志保护项目（201万元）已经完工但未验收；百企培育（示范联合体奖补）支持的建设内容尚未验收；9、永定区产业融合发展、农药安全监管、标杆龙头企业、千企帮衬奖补、一化四体系与三产融合（部分子项目）和超级稻百亩示范片尚未进行验收；10、慈利县保障农机购置补贴实施、农机安全生产、新机具新技术推广及其他重点工作无验收报告，农业资源与安全利用无验收报告，耕地保护与地力提升无验收报告，省级现代农业产业园-张家界绿源农业综合开发有限公司未经农业局验收，一化四体系与三产融合两个子项目未验收；11、湘阴县家庭农场未制定相应的项目质量要求；12、冷水江存在项目验收结算单不符合要求；13、涟源市部分项目未提供资料；部分项目资料不齐全；14、双峰县部分项目实施单位未验收。</t>
  </si>
  <si>
    <t>财务管理（18分）</t>
  </si>
  <si>
    <t>项目实施单位的财务制度是否健全，用以反映和考核财务管理制度对资金规范安全运行的保障情况。</t>
  </si>
  <si>
    <r>
      <rPr>
        <b/>
        <sz val="9"/>
        <color theme="1"/>
        <rFont val="宋体"/>
        <charset val="134"/>
      </rPr>
      <t>①是否已制定或具有相应的项目资金管理办法；</t>
    </r>
    <r>
      <rPr>
        <b/>
        <sz val="9"/>
        <color theme="1"/>
        <rFont val="Times New Roman"/>
        <charset val="134"/>
      </rPr>
      <t>3</t>
    </r>
    <r>
      <rPr>
        <b/>
        <sz val="9"/>
        <color theme="1"/>
        <rFont val="宋体"/>
        <charset val="134"/>
      </rPr>
      <t>分②项目单位相应的资金管理办法是否符合相关财务会计制度的规定。3分</t>
    </r>
  </si>
  <si>
    <t>1、常宁市部分项目未提供财务管理制度；2、衡阳县植物防疫防控未提供财务管理制度；耕地保护与地力提升和化肥减量增效未提供财务管理制度；3、祁东县明辉食品有限公司冷库建设、污水设施建设缺少财务管理制度；祁东县双排种植养殖专业合作社缺少财务管理制度；4、衡南县省级示范合作社项目缺少财务管理制度；5、安乡县支出方向农业生产与保障服务-农机化发展项目，湘财农指〔2021〕47号，项目资金未设专账核算。6、汉寿县存在未设专账核算的情况。如：①支出方向农业生产与保障服务-植物防疫防控项；②支出方向农业生产与保障服务-化肥减量增效、耕地保护与地力提升项目。③支出方向农业生产与保障服务-农机化发展项目，湘财农指〔2021〕47号，指标金额248万元，实际到位资金248万元。支出方向农业生产与保障服务-农业资源与安全利用项目，湘财农指〔2021〕57号，指标金额129万元，实际到位金额129万元。7、桃源县支出方向农业生产与保障服务-农机化发展项目，项目未设置专账核算。8、保靖县产业融合发展、生猪定点屠宰场和病死动物无害化处理场洗消通道建设、家庭农场发展、一化四体系与三产融合等项目未制定项目业务管理制度；9、慈利县超级稻百亩示范片未制定项目资金管理制度；10、双峰县部分项目单位项目资金管理办法不健全。</t>
  </si>
  <si>
    <t>资金挤占挪用情况</t>
  </si>
  <si>
    <t>项目资金使用是否符合相关的财务管理制度规定，用以反映和考核项目资金的规范运行情况。</t>
  </si>
  <si>
    <r>
      <rPr>
        <b/>
        <sz val="9"/>
        <color theme="1"/>
        <rFont val="宋体"/>
        <charset val="134"/>
      </rPr>
      <t>每发现一起挤用挪用专项资金的扣</t>
    </r>
    <r>
      <rPr>
        <b/>
        <sz val="9"/>
        <color theme="1"/>
        <rFont val="Times New Roman"/>
        <charset val="134"/>
      </rPr>
      <t>1</t>
    </r>
    <r>
      <rPr>
        <b/>
        <sz val="9"/>
        <color theme="1"/>
        <rFont val="宋体"/>
        <charset val="134"/>
      </rPr>
      <t>分。</t>
    </r>
    <r>
      <rPr>
        <b/>
        <sz val="9"/>
        <color theme="1"/>
        <rFont val="Times New Roman"/>
        <charset val="134"/>
      </rPr>
      <t>5</t>
    </r>
    <r>
      <rPr>
        <b/>
        <sz val="9"/>
        <color theme="1"/>
        <rFont val="宋体"/>
        <charset val="134"/>
      </rPr>
      <t>分扣完时，在绩效评价指标总体得分上继续扣分。</t>
    </r>
  </si>
  <si>
    <t>新化县2021年耕地保护与地力提升和化肥减量增效项目支出差旅费5391.00元中，涟源市2021年省级农机购置累加补贴及装备创新研发项目支出党史学习记录本、党徽等党建支出3468.00元</t>
  </si>
  <si>
    <t>新化县2021年耕地保护与地力提升和化肥减量增效项目，2021年12月22号凭证支出差旅费5391.00元中，含用于“疫情清零”事项差旅费1750.00元。涟源市2021年省级农机购置累加补贴及装备创新研发项目，项目支出中包含党史学习记录本、党徽等党建支出3468.00元，会计凭证封面封底、办公室取暖器等日常办公支出764.00元，新冠防疫物资（口罩）支出120元。</t>
  </si>
  <si>
    <t>项目重复申报、虚报冒领情况</t>
  </si>
  <si>
    <t>项目是否有重复申报、虚报冒领情况</t>
  </si>
  <si>
    <r>
      <rPr>
        <b/>
        <sz val="9"/>
        <color theme="1"/>
        <rFont val="宋体"/>
        <charset val="134"/>
      </rPr>
      <t>每发现一起项目（一个项目申报多个专项）重复申报或虚报冒领资金的，各扣</t>
    </r>
    <r>
      <rPr>
        <b/>
        <sz val="9"/>
        <color theme="1"/>
        <rFont val="Times New Roman"/>
        <charset val="134"/>
      </rPr>
      <t>1</t>
    </r>
    <r>
      <rPr>
        <b/>
        <sz val="9"/>
        <color theme="1"/>
        <rFont val="宋体"/>
        <charset val="134"/>
      </rPr>
      <t>分。</t>
    </r>
    <r>
      <rPr>
        <b/>
        <sz val="9"/>
        <color theme="1"/>
        <rFont val="Times New Roman"/>
        <charset val="134"/>
      </rPr>
      <t>3</t>
    </r>
    <r>
      <rPr>
        <b/>
        <sz val="9"/>
        <color theme="1"/>
        <rFont val="宋体"/>
        <charset val="134"/>
      </rPr>
      <t>分扣完时，在绩效评价总体得分上继续扣分</t>
    </r>
  </si>
  <si>
    <t>财务监控有效性</t>
  </si>
  <si>
    <t>项目实施单位是否为保障资金的安全、规范运行而采取了必要的监控措施，用以反映和考核项目实施单位对资金运行的控制情况。</t>
  </si>
  <si>
    <r>
      <rPr>
        <b/>
        <sz val="9"/>
        <color theme="1"/>
        <rFont val="宋体"/>
        <charset val="134"/>
      </rPr>
      <t>①是否已制定或具有相应的监控机制；</t>
    </r>
    <r>
      <rPr>
        <b/>
        <sz val="9"/>
        <color theme="1"/>
        <rFont val="Times New Roman"/>
        <charset val="134"/>
      </rPr>
      <t>2</t>
    </r>
    <r>
      <rPr>
        <b/>
        <sz val="9"/>
        <color theme="1"/>
        <rFont val="宋体"/>
        <charset val="134"/>
      </rPr>
      <t>分②是否采取了相应的财务检查等必要的监控措施或手段。2分</t>
    </r>
  </si>
  <si>
    <t>1、长沙县项目资金监控不到位，存在有错付的现象。2、桃源县支出方向重要农产品稳产保供-农业农村资源统计监测预警与农产品营销促销、超级稻百亩示范片、农业转基因生物安全监管、畜牧生产、区域公用品牌建设、对外援助。项目存在从多个预算指标口径支付的情况。如：①项目差旅费通过预算指标“行政运行”、“其他支出”、“执法监管”支付；项目购办公用品通过预算指标“执法监管”、“其他农业农村支出”支付。3、沅陵县个别项目未专项核算；4、辰溪县个别项目未专项核算；5、溆浦县个别项目未专项核算及台账；6、靖州县个别项目未专项核算；7、涟源市个别项目财务支出不规范。</t>
  </si>
  <si>
    <t>产出（20分）</t>
  </si>
  <si>
    <t>项目产出（20分）</t>
  </si>
  <si>
    <t>实际完成率</t>
  </si>
  <si>
    <t>项目实施的实际产出数与计划产出数的比率，用以反映和考核项目产出数量目标的实现程度。</t>
  </si>
  <si>
    <r>
      <rPr>
        <b/>
        <sz val="9"/>
        <color theme="1"/>
        <rFont val="宋体"/>
        <charset val="134"/>
      </rPr>
      <t>实际完成率＝（实际产出数</t>
    </r>
    <r>
      <rPr>
        <b/>
        <sz val="9"/>
        <color theme="1"/>
        <rFont val="Times New Roman"/>
        <charset val="134"/>
      </rPr>
      <t>/</t>
    </r>
    <r>
      <rPr>
        <b/>
        <sz val="9"/>
        <color theme="1"/>
        <rFont val="宋体"/>
        <charset val="134"/>
      </rPr>
      <t>计划产出数）×</t>
    </r>
    <r>
      <rPr>
        <b/>
        <sz val="9"/>
        <color theme="1"/>
        <rFont val="Times New Roman"/>
        <charset val="134"/>
      </rPr>
      <t>100%</t>
    </r>
    <r>
      <rPr>
        <b/>
        <sz val="9"/>
        <color theme="1"/>
        <rFont val="宋体"/>
        <charset val="134"/>
      </rPr>
      <t>。实际产出数：一定时期（本年度或项目期）内项目实际产出的产品或提供的服务数。计划产出数：项目绩效目标确定的在一定时期（本年度或项目期）内计划产出的产品或提供的服务数量。本指标得分=Σ（各项目计划投入金额*各项目实际完成率）/各项目计划投入金额总和×8分。</t>
    </r>
  </si>
  <si>
    <t>本指标得分=48248.39/58750.41*8=6.57</t>
  </si>
  <si>
    <t>完成及时率</t>
  </si>
  <si>
    <t>按计划完成时限完工并投入使用的项目占总项目数的比率，用以反映和考核项目产出时效目标的实现程度</t>
  </si>
  <si>
    <r>
      <rPr>
        <b/>
        <sz val="9"/>
        <color theme="1"/>
        <rFont val="宋体"/>
        <charset val="134"/>
      </rPr>
      <t>完成及时率</t>
    </r>
    <r>
      <rPr>
        <b/>
        <sz val="9"/>
        <color theme="1"/>
        <rFont val="Times New Roman"/>
        <charset val="134"/>
      </rPr>
      <t>=</t>
    </r>
    <r>
      <rPr>
        <b/>
        <sz val="9"/>
        <color theme="1"/>
        <rFont val="宋体"/>
        <charset val="134"/>
      </rPr>
      <t>按计划进度完成的项目个数</t>
    </r>
    <r>
      <rPr>
        <b/>
        <sz val="9"/>
        <color theme="1"/>
        <rFont val="Times New Roman"/>
        <charset val="134"/>
      </rPr>
      <t>/</t>
    </r>
    <r>
      <rPr>
        <b/>
        <sz val="9"/>
        <color theme="1"/>
        <rFont val="宋体"/>
        <charset val="134"/>
      </rPr>
      <t>项目总数×</t>
    </r>
    <r>
      <rPr>
        <b/>
        <sz val="9"/>
        <color theme="1"/>
        <rFont val="Times New Roman"/>
        <charset val="134"/>
      </rPr>
      <t>100%</t>
    </r>
    <r>
      <rPr>
        <b/>
        <sz val="9"/>
        <color theme="1"/>
        <rFont val="宋体"/>
        <charset val="134"/>
      </rPr>
      <t>。截至2021年8月30日实际完成情况。计分原则如下：项目未完成率达到30%以上的扣5分，未完成率达到20%-30%（含）的扣3分，未完成率达到10%-20%（含）的扣2分，未完成率10%（含）以下的扣1分。</t>
    </r>
  </si>
  <si>
    <t>完成及时率=700/824×100%=84.95%，未完成率为15.05%扣2分</t>
  </si>
  <si>
    <t>完成及时率=700/825×100%=84.85%未完成率=1-84.85%=15.15%扣2分</t>
  </si>
  <si>
    <t>质量达标率</t>
  </si>
  <si>
    <t>项目完成的质量达标产出数与实际产出数的比率，用以反映和考核项目产出质量目标的实现程度。</t>
  </si>
  <si>
    <r>
      <rPr>
        <b/>
        <sz val="9"/>
        <color theme="1"/>
        <rFont val="宋体"/>
        <charset val="134"/>
      </rPr>
      <t>质量达标率＝（质量达标产出数</t>
    </r>
    <r>
      <rPr>
        <b/>
        <sz val="9"/>
        <color theme="1"/>
        <rFont val="Times New Roman"/>
        <charset val="134"/>
      </rPr>
      <t>/</t>
    </r>
    <r>
      <rPr>
        <b/>
        <sz val="9"/>
        <color theme="1"/>
        <rFont val="宋体"/>
        <charset val="134"/>
      </rPr>
      <t>实际产出数）</t>
    </r>
    <r>
      <rPr>
        <b/>
        <sz val="9"/>
        <color theme="1"/>
        <rFont val="Times New Roman"/>
        <charset val="134"/>
      </rPr>
      <t>/100%</t>
    </r>
    <r>
      <rPr>
        <b/>
        <sz val="9"/>
        <color theme="1"/>
        <rFont val="宋体"/>
        <charset val="134"/>
      </rPr>
      <t>。质量达标产出数：一定时期（本年度或项目期）内实际达到既定质量标准的产品或服务数量。既定质量标准是指项目实施单位设立绩效目标时依据计划标准、行业标准、历史标准或其他标准而设定的绩效指标值。本指标得分=质量达标率×7分</t>
    </r>
  </si>
  <si>
    <r>
      <rPr>
        <b/>
        <sz val="9"/>
        <color theme="1"/>
        <rFont val="宋体"/>
        <charset val="134"/>
      </rPr>
      <t>效果（</t>
    </r>
    <r>
      <rPr>
        <b/>
        <sz val="9"/>
        <color theme="1"/>
        <rFont val="Times New Roman"/>
        <charset val="134"/>
      </rPr>
      <t>32</t>
    </r>
    <r>
      <rPr>
        <b/>
        <sz val="9"/>
        <color theme="1"/>
        <rFont val="宋体"/>
        <charset val="134"/>
      </rPr>
      <t>分）</t>
    </r>
  </si>
  <si>
    <r>
      <rPr>
        <b/>
        <sz val="9"/>
        <color theme="1"/>
        <rFont val="宋体"/>
        <charset val="134"/>
      </rPr>
      <t>项目效果（</t>
    </r>
    <r>
      <rPr>
        <b/>
        <sz val="9"/>
        <color theme="1"/>
        <rFont val="Times New Roman"/>
        <charset val="134"/>
      </rPr>
      <t>32</t>
    </r>
    <r>
      <rPr>
        <b/>
        <sz val="9"/>
        <color theme="1"/>
        <rFont val="宋体"/>
        <charset val="134"/>
      </rPr>
      <t>分）</t>
    </r>
  </si>
  <si>
    <t>经济效益</t>
  </si>
  <si>
    <t>项目实施吸引和带动社会资金参与现代农业发展的建设程度。（财政投入乘数）</t>
  </si>
  <si>
    <r>
      <rPr>
        <b/>
        <sz val="9"/>
        <color theme="1"/>
        <rFont val="宋体"/>
        <charset val="134"/>
      </rPr>
      <t>财政投入乘数为财政资金投入量与其引导和撬动的投资现代农业发展产业的社会资本量的比例。　得分</t>
    </r>
    <r>
      <rPr>
        <b/>
        <sz val="9"/>
        <color theme="1"/>
        <rFont val="Times New Roman"/>
        <charset val="134"/>
      </rPr>
      <t>=(1/</t>
    </r>
    <r>
      <rPr>
        <b/>
        <sz val="9"/>
        <color theme="1"/>
        <rFont val="宋体"/>
        <charset val="134"/>
      </rPr>
      <t>财政投入乘数</t>
    </r>
    <r>
      <rPr>
        <b/>
        <sz val="9"/>
        <color theme="1"/>
        <rFont val="Times New Roman"/>
        <charset val="134"/>
      </rPr>
      <t>)*</t>
    </r>
    <r>
      <rPr>
        <b/>
        <sz val="9"/>
        <color theme="1"/>
        <rFont val="宋体"/>
        <charset val="134"/>
      </rPr>
      <t>权重，总分不超过</t>
    </r>
    <r>
      <rPr>
        <b/>
        <sz val="9"/>
        <color theme="1"/>
        <rFont val="Times New Roman"/>
        <charset val="134"/>
      </rPr>
      <t>5</t>
    </r>
    <r>
      <rPr>
        <b/>
        <sz val="9"/>
        <color theme="1"/>
        <rFont val="宋体"/>
        <charset val="134"/>
      </rPr>
      <t>分。</t>
    </r>
  </si>
  <si>
    <t>社会效益</t>
  </si>
  <si>
    <r>
      <rPr>
        <b/>
        <sz val="9"/>
        <color theme="1"/>
        <rFont val="宋体"/>
        <charset val="134"/>
      </rPr>
      <t>公众知晓度（</t>
    </r>
    <r>
      <rPr>
        <b/>
        <sz val="9"/>
        <color theme="1"/>
        <rFont val="Times New Roman"/>
        <charset val="134"/>
      </rPr>
      <t>4</t>
    </r>
    <r>
      <rPr>
        <b/>
        <sz val="9"/>
        <color theme="1"/>
        <rFont val="宋体"/>
        <charset val="134"/>
      </rPr>
      <t>分）</t>
    </r>
  </si>
  <si>
    <r>
      <rPr>
        <b/>
        <sz val="9"/>
        <color theme="1"/>
        <rFont val="宋体"/>
        <charset val="134"/>
      </rPr>
      <t>通过问卷调查的形式了解人民群众对现代农业发展的知晓程度，得分</t>
    </r>
    <r>
      <rPr>
        <b/>
        <sz val="9"/>
        <color theme="1"/>
        <rFont val="Times New Roman"/>
        <charset val="134"/>
      </rPr>
      <t>=</t>
    </r>
    <r>
      <rPr>
        <b/>
        <sz val="9"/>
        <color theme="1"/>
        <rFont val="宋体"/>
        <charset val="134"/>
      </rPr>
      <t>公众知晓度</t>
    </r>
    <r>
      <rPr>
        <b/>
        <sz val="9"/>
        <color theme="1"/>
        <rFont val="Times New Roman"/>
        <charset val="134"/>
      </rPr>
      <t>*</t>
    </r>
    <r>
      <rPr>
        <b/>
        <sz val="9"/>
        <color theme="1"/>
        <rFont val="宋体"/>
        <charset val="134"/>
      </rPr>
      <t>权重</t>
    </r>
  </si>
  <si>
    <r>
      <rPr>
        <b/>
        <sz val="9"/>
        <color theme="1"/>
        <rFont val="宋体"/>
        <charset val="134"/>
      </rPr>
      <t>设施满意度（</t>
    </r>
    <r>
      <rPr>
        <b/>
        <sz val="9"/>
        <color theme="1"/>
        <rFont val="Times New Roman"/>
        <charset val="134"/>
      </rPr>
      <t>4</t>
    </r>
    <r>
      <rPr>
        <b/>
        <sz val="9"/>
        <color theme="1"/>
        <rFont val="宋体"/>
        <charset val="134"/>
      </rPr>
      <t>分）</t>
    </r>
  </si>
  <si>
    <r>
      <rPr>
        <b/>
        <sz val="9"/>
        <color theme="1"/>
        <rFont val="宋体"/>
        <charset val="134"/>
      </rPr>
      <t>通过问卷调查的形式了解人民群众对现代农业发展的设施的满意程度，得分</t>
    </r>
    <r>
      <rPr>
        <b/>
        <sz val="9"/>
        <color theme="1"/>
        <rFont val="Times New Roman"/>
        <charset val="134"/>
      </rPr>
      <t>=</t>
    </r>
    <r>
      <rPr>
        <b/>
        <sz val="9"/>
        <color theme="1"/>
        <rFont val="宋体"/>
        <charset val="134"/>
      </rPr>
      <t>设施满意度</t>
    </r>
    <r>
      <rPr>
        <b/>
        <sz val="9"/>
        <color theme="1"/>
        <rFont val="Times New Roman"/>
        <charset val="134"/>
      </rPr>
      <t>*</t>
    </r>
    <r>
      <rPr>
        <b/>
        <sz val="9"/>
        <color theme="1"/>
        <rFont val="宋体"/>
        <charset val="134"/>
      </rPr>
      <t>权重</t>
    </r>
  </si>
  <si>
    <r>
      <rPr>
        <b/>
        <sz val="9"/>
        <color theme="1"/>
        <rFont val="宋体"/>
        <charset val="134"/>
      </rPr>
      <t>服务质量满意度（</t>
    </r>
    <r>
      <rPr>
        <b/>
        <sz val="9"/>
        <color theme="1"/>
        <rFont val="Times New Roman"/>
        <charset val="134"/>
      </rPr>
      <t>4</t>
    </r>
    <r>
      <rPr>
        <b/>
        <sz val="9"/>
        <color theme="1"/>
        <rFont val="宋体"/>
        <charset val="134"/>
      </rPr>
      <t>分）</t>
    </r>
  </si>
  <si>
    <r>
      <rPr>
        <b/>
        <sz val="9"/>
        <color theme="1"/>
        <rFont val="宋体"/>
        <charset val="134"/>
      </rPr>
      <t>通过问卷调查的形式了解人民群众对现代农业发展事业服务质量的程度，得分</t>
    </r>
    <r>
      <rPr>
        <b/>
        <sz val="9"/>
        <color theme="1"/>
        <rFont val="Times New Roman"/>
        <charset val="134"/>
      </rPr>
      <t>=</t>
    </r>
    <r>
      <rPr>
        <b/>
        <sz val="9"/>
        <color theme="1"/>
        <rFont val="宋体"/>
        <charset val="134"/>
      </rPr>
      <t>服务质量满意度</t>
    </r>
    <r>
      <rPr>
        <b/>
        <sz val="9"/>
        <color theme="1"/>
        <rFont val="Times New Roman"/>
        <charset val="134"/>
      </rPr>
      <t>*</t>
    </r>
    <r>
      <rPr>
        <b/>
        <sz val="9"/>
        <color theme="1"/>
        <rFont val="宋体"/>
        <charset val="134"/>
      </rPr>
      <t>权重</t>
    </r>
  </si>
  <si>
    <t>生态效益</t>
  </si>
  <si>
    <t>项目实施对生态环境所带来的直接或间接影响情况。</t>
  </si>
  <si>
    <r>
      <rPr>
        <b/>
        <sz val="9"/>
        <color theme="1"/>
        <rFont val="宋体"/>
        <charset val="134"/>
      </rPr>
      <t>对抽查市州的生产、生活条件和环境条件产生的有益影响和有利效果，按效益显著、较好、一般、较差及非常差，分别计</t>
    </r>
    <r>
      <rPr>
        <b/>
        <sz val="9"/>
        <color theme="1"/>
        <rFont val="Times New Roman"/>
        <charset val="134"/>
      </rPr>
      <t>5</t>
    </r>
    <r>
      <rPr>
        <b/>
        <sz val="9"/>
        <color theme="1"/>
        <rFont val="宋体"/>
        <charset val="134"/>
      </rPr>
      <t>、</t>
    </r>
    <r>
      <rPr>
        <b/>
        <sz val="9"/>
        <color theme="1"/>
        <rFont val="Times New Roman"/>
        <charset val="134"/>
      </rPr>
      <t>4</t>
    </r>
    <r>
      <rPr>
        <b/>
        <sz val="9"/>
        <color theme="1"/>
        <rFont val="宋体"/>
        <charset val="134"/>
      </rPr>
      <t>、</t>
    </r>
    <r>
      <rPr>
        <b/>
        <sz val="9"/>
        <color theme="1"/>
        <rFont val="Times New Roman"/>
        <charset val="134"/>
      </rPr>
      <t>3</t>
    </r>
    <r>
      <rPr>
        <b/>
        <sz val="9"/>
        <color theme="1"/>
        <rFont val="宋体"/>
        <charset val="134"/>
      </rPr>
      <t>、</t>
    </r>
    <r>
      <rPr>
        <b/>
        <sz val="9"/>
        <color theme="1"/>
        <rFont val="Times New Roman"/>
        <charset val="134"/>
      </rPr>
      <t>2</t>
    </r>
    <r>
      <rPr>
        <b/>
        <sz val="9"/>
        <color theme="1"/>
        <rFont val="宋体"/>
        <charset val="134"/>
      </rPr>
      <t>、</t>
    </r>
    <r>
      <rPr>
        <b/>
        <sz val="9"/>
        <color theme="1"/>
        <rFont val="Times New Roman"/>
        <charset val="134"/>
      </rPr>
      <t>1</t>
    </r>
    <r>
      <rPr>
        <b/>
        <sz val="9"/>
        <color theme="1"/>
        <rFont val="宋体"/>
        <charset val="134"/>
      </rPr>
      <t>分。</t>
    </r>
  </si>
  <si>
    <t>可持续影响</t>
  </si>
  <si>
    <t>项目后续运行及成效发挥的可持续影响情况。</t>
  </si>
  <si>
    <r>
      <rPr>
        <b/>
        <sz val="9"/>
        <color theme="1"/>
        <rFont val="宋体"/>
        <charset val="134"/>
      </rPr>
      <t>依据抽查项目绩效目标申报内容并结合现场实际情况适当评分，按影响显著、较好、一般、较差及非常差，分别计</t>
    </r>
    <r>
      <rPr>
        <b/>
        <sz val="9"/>
        <color theme="1"/>
        <rFont val="Times New Roman"/>
        <charset val="134"/>
      </rPr>
      <t>5</t>
    </r>
    <r>
      <rPr>
        <b/>
        <sz val="9"/>
        <color theme="1"/>
        <rFont val="宋体"/>
        <charset val="134"/>
      </rPr>
      <t>、</t>
    </r>
    <r>
      <rPr>
        <b/>
        <sz val="9"/>
        <color theme="1"/>
        <rFont val="Times New Roman"/>
        <charset val="134"/>
      </rPr>
      <t>4</t>
    </r>
    <r>
      <rPr>
        <b/>
        <sz val="9"/>
        <color theme="1"/>
        <rFont val="宋体"/>
        <charset val="134"/>
      </rPr>
      <t>、</t>
    </r>
    <r>
      <rPr>
        <b/>
        <sz val="9"/>
        <color theme="1"/>
        <rFont val="Times New Roman"/>
        <charset val="134"/>
      </rPr>
      <t>3</t>
    </r>
    <r>
      <rPr>
        <b/>
        <sz val="9"/>
        <color theme="1"/>
        <rFont val="宋体"/>
        <charset val="134"/>
      </rPr>
      <t>、</t>
    </r>
    <r>
      <rPr>
        <b/>
        <sz val="9"/>
        <color theme="1"/>
        <rFont val="Times New Roman"/>
        <charset val="134"/>
      </rPr>
      <t>2</t>
    </r>
    <r>
      <rPr>
        <b/>
        <sz val="9"/>
        <color theme="1"/>
        <rFont val="宋体"/>
        <charset val="134"/>
      </rPr>
      <t>、</t>
    </r>
    <r>
      <rPr>
        <b/>
        <sz val="9"/>
        <color theme="1"/>
        <rFont val="Times New Roman"/>
        <charset val="134"/>
      </rPr>
      <t>1</t>
    </r>
    <r>
      <rPr>
        <b/>
        <sz val="9"/>
        <color theme="1"/>
        <rFont val="宋体"/>
        <charset val="134"/>
      </rPr>
      <t>分。</t>
    </r>
  </si>
  <si>
    <t>社会公众或服务对象满意度</t>
  </si>
  <si>
    <t>社会公众或服务对象对项目实施效策的满意程度</t>
  </si>
  <si>
    <r>
      <rPr>
        <b/>
        <sz val="9"/>
        <color theme="1"/>
        <rFont val="宋体"/>
        <charset val="134"/>
      </rPr>
      <t>社会公众或服务对象是指因该项目实施而受到影响的部门</t>
    </r>
    <r>
      <rPr>
        <b/>
        <sz val="9"/>
        <color theme="1"/>
        <rFont val="Times New Roman"/>
        <charset val="134"/>
      </rPr>
      <t>(</t>
    </r>
    <r>
      <rPr>
        <b/>
        <sz val="9"/>
        <color theme="1"/>
        <rFont val="宋体"/>
        <charset val="134"/>
      </rPr>
      <t>单位</t>
    </r>
    <r>
      <rPr>
        <b/>
        <sz val="9"/>
        <color theme="1"/>
        <rFont val="Times New Roman"/>
        <charset val="134"/>
      </rPr>
      <t>)</t>
    </r>
    <r>
      <rPr>
        <b/>
        <sz val="9"/>
        <color theme="1"/>
        <rFont val="宋体"/>
        <charset val="134"/>
      </rPr>
      <t>、群体或个人。一般采取社会调查的方式。按满意度非常好在</t>
    </r>
    <r>
      <rPr>
        <b/>
        <sz val="9"/>
        <color theme="1"/>
        <rFont val="Times New Roman"/>
        <charset val="134"/>
      </rPr>
      <t>85%</t>
    </r>
    <r>
      <rPr>
        <b/>
        <sz val="9"/>
        <color theme="1"/>
        <rFont val="宋体"/>
        <charset val="134"/>
      </rPr>
      <t>以上记满分，每降低</t>
    </r>
    <r>
      <rPr>
        <b/>
        <sz val="9"/>
        <color theme="1"/>
        <rFont val="Times New Roman"/>
        <charset val="134"/>
      </rPr>
      <t>1%</t>
    </r>
    <r>
      <rPr>
        <b/>
        <sz val="9"/>
        <color theme="1"/>
        <rFont val="宋体"/>
        <charset val="134"/>
      </rPr>
      <t>，扣减该指标总分值的</t>
    </r>
    <r>
      <rPr>
        <b/>
        <sz val="9"/>
        <color theme="1"/>
        <rFont val="Times New Roman"/>
        <charset val="134"/>
      </rPr>
      <t>10%</t>
    </r>
    <r>
      <rPr>
        <b/>
        <sz val="9"/>
        <color theme="1"/>
        <rFont val="宋体"/>
        <charset val="134"/>
      </rPr>
      <t>，扣完为止。</t>
    </r>
  </si>
  <si>
    <t>得分</t>
  </si>
  <si>
    <t>附件3</t>
  </si>
  <si>
    <t>资金拨付及使用情况汇总表</t>
  </si>
  <si>
    <t>序号</t>
  </si>
  <si>
    <t>市州</t>
  </si>
  <si>
    <t>资金文号</t>
  </si>
  <si>
    <t>支出方向</t>
  </si>
  <si>
    <t>截止日期</t>
  </si>
  <si>
    <t>省级专项资金</t>
  </si>
  <si>
    <t>配套（自筹）资金</t>
  </si>
  <si>
    <t>预算资金</t>
  </si>
  <si>
    <t>实际到位资金</t>
  </si>
  <si>
    <t>专项资金到位率</t>
  </si>
  <si>
    <t>项目计划总投资</t>
  </si>
  <si>
    <t>年计划投资额</t>
  </si>
  <si>
    <t>年实际完成投资额</t>
  </si>
  <si>
    <t>实际支付金额</t>
  </si>
  <si>
    <t>专项资金支出</t>
  </si>
  <si>
    <t>专项资金使用率</t>
  </si>
  <si>
    <t>预算执行率</t>
  </si>
  <si>
    <t>到位资金结余</t>
  </si>
  <si>
    <t>预算资金结余</t>
  </si>
  <si>
    <t>未到位或未使用原因</t>
  </si>
  <si>
    <t xml:space="preserve">年资金计划 </t>
  </si>
  <si>
    <t>实际到位</t>
  </si>
  <si>
    <t>实际使用</t>
  </si>
  <si>
    <t>未到位及使用原因</t>
  </si>
  <si>
    <t>一、截止至2021年12月31日</t>
  </si>
  <si>
    <t>见附表</t>
  </si>
  <si>
    <t>产业兴旺与融合发展</t>
  </si>
  <si>
    <t>2021.12.31</t>
  </si>
  <si>
    <t>农业生产与保障服务</t>
  </si>
  <si>
    <t>千亿产业发展与壮大</t>
  </si>
  <si>
    <t>体系能力建设与补短板</t>
  </si>
  <si>
    <t>重要农产品稳产保供</t>
  </si>
  <si>
    <t>二、截止绩效评价日</t>
  </si>
  <si>
    <t>绩效评价日</t>
  </si>
  <si>
    <t>附件4</t>
  </si>
  <si>
    <t>未完工和未开工项目明细表</t>
  </si>
  <si>
    <t>县市区</t>
  </si>
  <si>
    <t>支出方向（15类）</t>
  </si>
  <si>
    <t>项目名称</t>
  </si>
  <si>
    <t>实施单位</t>
  </si>
  <si>
    <t>未完工建设内容描述</t>
  </si>
  <si>
    <t>未完工原因</t>
  </si>
  <si>
    <t>一</t>
  </si>
  <si>
    <t>未完工项目</t>
  </si>
  <si>
    <t>一化四体系与三产融合</t>
  </si>
  <si>
    <t>湖南省农业农村信息中心</t>
  </si>
  <si>
    <t>本项目采购的设备还未安装和使用，项目暂未验收。</t>
  </si>
  <si>
    <t>厅西院北栋办公楼改造工程尚在实施；本项目采购的设备还未安装使用，项目暂未验收，相关合同款项未付。</t>
  </si>
  <si>
    <t xml:space="preserve">湖南“五彩湘茶”产业集群
</t>
  </si>
  <si>
    <t>湖南优势特色产业集群信息系统基础支撑平台、“五彩湘茶”优势特色产业集群信息系统、茶叶产业集群系统运行环境以及数据处理服务。</t>
  </si>
  <si>
    <t xml:space="preserve">2021年，因省政务管理服务局等有关部门统一暂缓省直部门政务信息系统建设项目的前置审查，本项目无法采购、如期实施。 </t>
  </si>
  <si>
    <t>湖南“湘九味”中药材产业集群</t>
  </si>
  <si>
    <t>中药材产业集群信息系统、中药材产业集群系统运行环境以及数据处理服务。</t>
  </si>
  <si>
    <t>全省农业成果陈列展示信息化项目和一体化体系与三产融合</t>
  </si>
  <si>
    <t>湖南省农业技术推广总站</t>
  </si>
  <si>
    <t>项目完成时间为2022年末</t>
  </si>
  <si>
    <t>农机化发展</t>
  </si>
  <si>
    <t>望城区农机事务中心</t>
  </si>
  <si>
    <t>机具已经基本购置到位，现在已经安装使用，并总结使用效果</t>
  </si>
  <si>
    <t>农机购置省级累加补贴已完工；2022年省级新型农机技术推广专项资金项目已基本完成，现在是农业的作业季，推广的机具已安装使用中，正在总结新机具的使用效果。</t>
  </si>
  <si>
    <t>农业资源与安全利用（外来物种控防综合示范区建设）</t>
  </si>
  <si>
    <t>望城区农业农村局</t>
  </si>
  <si>
    <t>根据方案内容要到2022年10月验收后拨付资金</t>
  </si>
  <si>
    <t>长株潭重金属污染耕地种植结构调整及休耕治理</t>
  </si>
  <si>
    <t>实施单位尚未完成检测数据的对比及统计，项目验收未完成</t>
  </si>
  <si>
    <t>省厅相关实施区域稻谷镉含量检测结果2022年已反馈，实施单位尚未完成检测数据的对比及统计，项目验收未完成；2021年经费待验收完成后，再据实拨付。</t>
  </si>
  <si>
    <t>现代农业特色产业园</t>
  </si>
  <si>
    <t>长沙市望城区全能农机专业合作社</t>
  </si>
  <si>
    <t>项目在建设期内，实施单位未申请验收</t>
  </si>
  <si>
    <t>柑橘良种繁育基地建设</t>
  </si>
  <si>
    <t>湖南金菽丰农业发展有限公司</t>
  </si>
  <si>
    <t>项目在建设期内</t>
  </si>
  <si>
    <t>超级稻百亩示范片</t>
  </si>
  <si>
    <t>望城区农技服务中心</t>
  </si>
  <si>
    <t xml:space="preserve">该单位种植的水稻不是超级稻品种，不符合项目验收标准，建议暂缓验收。
该合作社目前已经购买了超级稻中嘉早17号种子、肥料等生产资料，已进行种植，待早稻收获后，再行验收。
</t>
  </si>
  <si>
    <t>第一次验收不合格，正在整改中</t>
  </si>
  <si>
    <t>农膜回收利用</t>
  </si>
  <si>
    <t>横市镇、灰汤镇等</t>
  </si>
  <si>
    <t>省级农膜监测点尚未确定</t>
  </si>
  <si>
    <t>回收示范点回收量需以年度为单位进行计量验收，农膜推广需要验收蔬菜的复种面积</t>
  </si>
  <si>
    <t>宁乡市湖南关山东泽一品现代农业发展有限公司关山芦笋蔬菜产业特色产业园</t>
  </si>
  <si>
    <t>湖南关山东泽一品现代农业发展有限公司</t>
  </si>
  <si>
    <t>1套智能温室水肥一体化灌溉系统、1套三厢电、200亩水肥一体化灌溉设备升级改造　、1台货车、1台空气能烘干机</t>
  </si>
  <si>
    <t>由于疫情影响</t>
  </si>
  <si>
    <t>宁乡花猪品牌宣传项目</t>
  </si>
  <si>
    <t>宁乡市畜牧水产事务中心</t>
  </si>
  <si>
    <t>按政策程序推进</t>
  </si>
  <si>
    <t>宁乡花猪种业创新项目</t>
  </si>
  <si>
    <t>/</t>
  </si>
  <si>
    <t>　宁乡植物防疫防控</t>
  </si>
  <si>
    <t>宁乡市农业农村局</t>
  </si>
  <si>
    <t>更换实施主体，正在实施</t>
  </si>
  <si>
    <t>2021年农业特色小镇建设（种子加工设备采购和水肥一体化工程项目）</t>
  </si>
  <si>
    <t>湖南湘研种业有限公司</t>
  </si>
  <si>
    <t>展示田与研发田水肥一体化工程已完成建设，大棚全部维修好，植物工厂电力工程已全部安装好，其他内容正在建设中。</t>
  </si>
  <si>
    <t>2021年农业特色小镇建设（科研基地建设项目）</t>
  </si>
  <si>
    <t>湖南恒大种业高科技有限公司</t>
  </si>
  <si>
    <t>灌溉渠道、田埂整修已基本完成，其他配套设施还在根据农时建设中。</t>
  </si>
  <si>
    <t>2021年农业特色小镇建设（试验农田设施提质）</t>
  </si>
  <si>
    <t>春华镇人民政府</t>
  </si>
  <si>
    <t>目前项目正在立项中。</t>
  </si>
  <si>
    <t>2021年农业特色小镇建设（春华镇百合种业产业园）</t>
  </si>
  <si>
    <t>湖南双水双绿农业科技有限公司</t>
  </si>
  <si>
    <t>已完成380亩土地流转、园区规划设计、土地翻耕改良和部分配套设施建设，冷库仓储及其建设正在实施中。</t>
  </si>
  <si>
    <t>2021年农业特色小镇建设（特色小镇农业产业链建设项目）</t>
  </si>
  <si>
    <t>长沙稻喜农业科技有限公司</t>
  </si>
  <si>
    <t>社会化服务中心基础工程、钢结构厂房建设等工程建设已完成，钢板方舱正在建设中。</t>
  </si>
  <si>
    <t>2021年农业特色小镇建设（种业小镇规划、宣传推广和品牌打造项目）</t>
  </si>
  <si>
    <t>目前已完成种业小镇编制、宣传片制作、有央媒和部级以上内刊报道等。</t>
  </si>
  <si>
    <t>株洲市醴陵市</t>
  </si>
  <si>
    <t>醴陵市皓缘种植农民专业合作社</t>
  </si>
  <si>
    <t>产品展销体验中心未开工建设</t>
  </si>
  <si>
    <t>2021年农药安全监管及农药包装废弃物收处推进县建设项目</t>
  </si>
  <si>
    <t>醴陵县农业农村局</t>
  </si>
  <si>
    <t>株洲市渌口区</t>
  </si>
  <si>
    <t>农机购置累加补贴</t>
  </si>
  <si>
    <t>株洲市渌口区农机事务中心</t>
  </si>
  <si>
    <t>正在数据统计中</t>
  </si>
  <si>
    <t>外来物种防控和野生植物资源保护</t>
  </si>
  <si>
    <t>株洲市渌口区农业农村局</t>
  </si>
  <si>
    <t>株洲市茶陵县</t>
  </si>
  <si>
    <t>茶陵县农业农村局</t>
  </si>
  <si>
    <t>处于项目方案预定建设期内</t>
  </si>
  <si>
    <t>贫困地区品牌建设</t>
  </si>
  <si>
    <t>2021年耕地保护与地力提升和化肥减量增效</t>
  </si>
  <si>
    <t>关于下达2021年现代农业特色产业园资金的通知</t>
  </si>
  <si>
    <t>株洲众森生态农业公司</t>
  </si>
  <si>
    <t>农机服务中心</t>
  </si>
  <si>
    <t>机插、机抛机具作业面积尚未达标</t>
  </si>
  <si>
    <t>2021年常宁市受污染耕地安全利用</t>
  </si>
  <si>
    <t>常宁市农业农村局</t>
  </si>
  <si>
    <t>水稻严格管控区划定正在实施中，预计3个月内完成</t>
  </si>
  <si>
    <t>2021常宁市农膜回收利用</t>
  </si>
  <si>
    <t>常宁市洋泉镇泰山村经济合作社</t>
  </si>
  <si>
    <t>建立农膜残留省级监测点</t>
  </si>
  <si>
    <t>定点项目已完成，监测点项目还在实施</t>
  </si>
  <si>
    <t>常宁市烟粮农机服务专业合作社</t>
  </si>
  <si>
    <t>2021年省级示范家庭农场</t>
  </si>
  <si>
    <t>壹盆瓜家庭农场</t>
  </si>
  <si>
    <t>资金暂未拨付至项目单位</t>
  </si>
  <si>
    <t>五丰生态家庭农场</t>
  </si>
  <si>
    <t>2021现代农业特色产业园</t>
  </si>
  <si>
    <t>湖南佳鑫农林牧生态开发有限公司</t>
  </si>
  <si>
    <t>部分项目未完工，未最终验收</t>
  </si>
  <si>
    <t>常宁市基层农业农村大数据应用场建设</t>
  </si>
  <si>
    <t>因财政紧张，项目正在安排阶段</t>
  </si>
  <si>
    <t>农机购置省级累加补贴</t>
  </si>
  <si>
    <t>农机事务中心</t>
  </si>
  <si>
    <t>剩余补贴还未发放完</t>
  </si>
  <si>
    <t>保障农机购置补贴实施、农机安全生产、新机具新技术推广及其他重点工作</t>
  </si>
  <si>
    <t>项目完工后余下9万计划8月份发放</t>
  </si>
  <si>
    <t>土壤监测点</t>
  </si>
  <si>
    <t>衡南县土肥站</t>
  </si>
  <si>
    <t>项目未到合同付款期</t>
  </si>
  <si>
    <t>农业环境定位监测</t>
  </si>
  <si>
    <t>种业管理和农业资源保护与利用股</t>
  </si>
  <si>
    <t>资金尚未支出</t>
  </si>
  <si>
    <t>2021年现代农业特色产业园省级示范园-衡南县广林猪特色产业园建设项目</t>
  </si>
  <si>
    <t>湖南省广林农业科技开发有限公司</t>
  </si>
  <si>
    <t>有部分项目尚未完工，本项目资金使用方案是2022年1月6日才批复，项目正式实施刚5个月。</t>
  </si>
  <si>
    <t>衡南县湘美生态湘黄鸡特色产业园</t>
  </si>
  <si>
    <t>衡阳市湘美生态农业发展有限公司</t>
  </si>
  <si>
    <t>项目还未完工</t>
  </si>
  <si>
    <t>农业农村资源统计监测预警
与农产品营销促销</t>
  </si>
  <si>
    <t>市场信息化与对外交流合作股</t>
  </si>
  <si>
    <t>剩余2.9585万元将在7月份支付到位。</t>
  </si>
  <si>
    <t>2020年养殖环节病死猪无害化处理省级补助资金</t>
  </si>
  <si>
    <t>衡阳县畜牧水产事务中心</t>
  </si>
  <si>
    <t>因公司账务出现问题，剩余资金尚未支出</t>
  </si>
  <si>
    <t>农业执法专项</t>
  </si>
  <si>
    <t>衡阳县农业农村局</t>
  </si>
  <si>
    <t>项目部分应付资金暂未支付</t>
  </si>
  <si>
    <t>创建衡阳县寺门前猪养殖有限公司寺门前猪产业园</t>
  </si>
  <si>
    <t>衡阳县寺门前猪养殖有限公司</t>
  </si>
  <si>
    <t>目前财政拨付50万，剩余资金暂未拨付</t>
  </si>
  <si>
    <t>创建衡阳志宏农业发展股份有限公司湘黄鸡产业园</t>
  </si>
  <si>
    <t>衡阳志宏农业发展股份有限公司</t>
  </si>
  <si>
    <t>目前财政已拨付50万，剩余50万待验收合格后拨付，目前暂未验收</t>
  </si>
  <si>
    <t>创建衡阳县蜂业特色产业园</t>
  </si>
  <si>
    <t>衡阳县蜂业特色产业园</t>
  </si>
  <si>
    <t>金兰中蜂良种场项目还未完工</t>
  </si>
  <si>
    <t>完成取土化验，开展测土配方施肥农户调查、施肥指导等</t>
  </si>
  <si>
    <t>祁东县土肥站</t>
  </si>
  <si>
    <t>取土化验</t>
  </si>
  <si>
    <t>项目还未完工，目前只完成2个检测</t>
  </si>
  <si>
    <t>田间试验</t>
  </si>
  <si>
    <t>一季稻不同施用量试验</t>
  </si>
  <si>
    <t>一季稻不同施用量试验因虫灾导致实验失败</t>
  </si>
  <si>
    <t>安乡县</t>
  </si>
  <si>
    <t>农业资源与安全利用</t>
  </si>
  <si>
    <t>安乡县农业环境定位监测</t>
  </si>
  <si>
    <t>1.外来入侵物种产业化利用。2.珊珀湖综合治理及农业环境定位监测</t>
  </si>
  <si>
    <t>1.福寿螺产业化利用有时间限制，必须在6-9月进行。2.农业环境监测取样是每个月18号取样，必须完成才能付款。</t>
  </si>
  <si>
    <t>汉寿县</t>
  </si>
  <si>
    <t>汉寿县农机事务中心</t>
  </si>
  <si>
    <t>保障全年工作经费</t>
  </si>
  <si>
    <t>保障全年工作经费，需保障全年运行</t>
  </si>
  <si>
    <t>创建湖南华乐食品有限公司农业国际贸易高质量发展基地产业园</t>
  </si>
  <si>
    <t>湖南华乐食品有限公司</t>
  </si>
  <si>
    <t>保育舍主体工程配套沟槽部分未硬化</t>
  </si>
  <si>
    <t>前期疫情和雨天影响施工</t>
  </si>
  <si>
    <t>桃源县</t>
  </si>
  <si>
    <t>创建湖南龙家嘴生态农业发展有限公司水果（种业）产业园</t>
  </si>
  <si>
    <t>湖南龙家嘴生态农业发展有限公司水果（种业）产业园</t>
  </si>
  <si>
    <t>4000米机耕道建设、250亩水肥一体化设施建设、品牌建设</t>
  </si>
  <si>
    <t>按上报实施方案进度实施</t>
  </si>
  <si>
    <t>桃源县农业农村局</t>
  </si>
  <si>
    <t>水葫芦防控示范，农业环境定位监测采样</t>
  </si>
  <si>
    <t>外来入侵物种防控及宣传正在进行中，部分资金支付正在走支付程序</t>
  </si>
  <si>
    <t>石门县</t>
  </si>
  <si>
    <t>创建石门县蜂业特色产业园</t>
  </si>
  <si>
    <t>湖南犟哥生态农业有限公司</t>
  </si>
  <si>
    <t>蜂棚400平米待建；监控设施待建；蜂蜜自动包装设施待购一套；工厂美化在建；品牌培育在建</t>
  </si>
  <si>
    <t>沅陵县紫荆堂蜂业有限公司</t>
  </si>
  <si>
    <t>实施中蜂养殖场、厂房改扩建项目，正在实施</t>
  </si>
  <si>
    <t>项目处于实施阶段，专项资金未拨付到位。</t>
  </si>
  <si>
    <t>沅陵县借母溪蜂业有限公司</t>
  </si>
  <si>
    <t>计划提升园区基础设施项目。现待相关材料、设备运输至项目所在地后，及时组织施工队开始冷库的搭建与设备调试。</t>
  </si>
  <si>
    <t>沅陵县天华山茶叶有限公司</t>
  </si>
  <si>
    <t>计划建设园区道路1500米等，道路实际已完成500米，其他设施已完成。</t>
  </si>
  <si>
    <t>溆浦县兄弟生态种养专业合作社</t>
  </si>
  <si>
    <t>商品化处理生产线、定做产品包装盒还未实施，正在洽谈和设计实施过程当中，预计9月底前完成所有建设内容</t>
  </si>
  <si>
    <t>按进度施工</t>
  </si>
  <si>
    <t>靖州县湘百仕酒业有限责任公司</t>
  </si>
  <si>
    <t>1000吨杨梅果汁饮料生产线建设</t>
  </si>
  <si>
    <t>因疫情影响，产品销售不畅，1000吨杨梅果汁饮料生产线建设资金未支付尾款。</t>
  </si>
  <si>
    <t>生猪定点屠宰场和病死动物无害化处理场洗消通道建设</t>
  </si>
  <si>
    <t>沅陵县畜牧水产事务中心</t>
  </si>
  <si>
    <t>生猪定点屠宰场和病死动物无害化处理场洗消通道建设。</t>
  </si>
  <si>
    <t>该项目于2021年8月下达给溆浦永福生物科技有限公司沅陵收集中心，该公司立即组织实施项目建设，但因该公司领导调动频繁，导致项目建设时断时续，最长时停工2个多月，目前项目仅完工50%。</t>
  </si>
  <si>
    <t>退化治理与耕地质量等级调查评价</t>
  </si>
  <si>
    <t>辰溪县农业农村局</t>
  </si>
  <si>
    <t>水稻还需测产验收，土壤需取样检测</t>
  </si>
  <si>
    <t>水稻还未成熟，产量及土壤检测无法完成</t>
  </si>
  <si>
    <t>化肥减量增效、耕地保护与地力提升</t>
  </si>
  <si>
    <t>沅陵县农业农村局土肥站</t>
  </si>
  <si>
    <t>计划完成取土化验95个，开展测土配方施肥农户调查、施肥指导等工作；田间试验5个。现已完成65份耕地质量等级调查评价、50个典型农户施肥情况跟踪调查等工作。</t>
  </si>
  <si>
    <t>项目正在实施中</t>
  </si>
  <si>
    <t>县农业农村局</t>
  </si>
  <si>
    <t>25个取土化验、8个田间试验</t>
  </si>
  <si>
    <t>2021年土肥站站长因病长期住院，未能及时与财政对接该笔资金用于开展相关工作</t>
  </si>
  <si>
    <t>农药安全监管</t>
  </si>
  <si>
    <t>靖州县农业农村局</t>
  </si>
  <si>
    <t>病虫害防治调查还在进行中</t>
  </si>
  <si>
    <t>受季节性影响病虫害防治调查还在进行中</t>
  </si>
  <si>
    <t xml:space="preserve">农业资源与安全利用
</t>
  </si>
  <si>
    <t>农业野生植物资源、外来入侵物种、秸秆资源调查</t>
  </si>
  <si>
    <t>资金下达迟</t>
  </si>
  <si>
    <t>农业资源与安全利用
（农业野生植物资源保护及资源调查）</t>
  </si>
  <si>
    <t>溆浦县农业资源保护与利用站</t>
  </si>
  <si>
    <t>农业野生植物源保护及资源未完成实地调查</t>
  </si>
  <si>
    <t>疫情、洪灾等自然灾害因素影响</t>
  </si>
  <si>
    <t>家庭农场发展</t>
  </si>
  <si>
    <t>溆浦黄三家庭农场</t>
  </si>
  <si>
    <t>百香猪舍建设</t>
  </si>
  <si>
    <t>受疫情影响农场主滞留外地，项目暂未完成</t>
  </si>
  <si>
    <t>溆浦县康福种养家庭农场</t>
  </si>
  <si>
    <t>鸡舍建设</t>
  </si>
  <si>
    <t>沅陵县茂盛牧业有限公司</t>
  </si>
  <si>
    <t>实施改建羊舍2栋成牲猪栏舍、新建污水处理池、饲草加工设备一套等基础设施建设。目前第一栋羊舍正在改建中，项目未完工。</t>
  </si>
  <si>
    <t>稳定发展粮食生产</t>
  </si>
  <si>
    <t>溆浦县农机事务中心</t>
  </si>
  <si>
    <t>水稻机插秧和有序机抛秧</t>
  </si>
  <si>
    <t>作业面积不足</t>
  </si>
  <si>
    <t>保靖县吕洞山(黄金茶)特色小镇</t>
  </si>
  <si>
    <t>保靖县农业农村局</t>
  </si>
  <si>
    <t>支持的建设较多，茶源广场、游步道等正在建设中。</t>
  </si>
  <si>
    <t>正在建设中。</t>
  </si>
  <si>
    <t>保靖县农机事务中心</t>
  </si>
  <si>
    <t>还在继续建设中</t>
  </si>
  <si>
    <t>耕地力保护与提升和化肥减量增效</t>
  </si>
  <si>
    <t>外来入侵物种管理普查</t>
  </si>
  <si>
    <t>资金拨付未到位，还在继续进行中</t>
  </si>
  <si>
    <t>2021年省级农机购置累加补贴及装备创新研发资金</t>
  </si>
  <si>
    <t>农机局</t>
  </si>
  <si>
    <t>支付进度较慢</t>
  </si>
  <si>
    <t>2021年省级农药安全监管专项</t>
  </si>
  <si>
    <t>县农药监管站</t>
  </si>
  <si>
    <t>正在实施中</t>
  </si>
  <si>
    <t>特色小宗作物(莓茶)安全用药登记试验</t>
  </si>
  <si>
    <t>张家界市永定区植物保护检疫站</t>
  </si>
  <si>
    <t>药效及药剂残留报告未完成，农业部认定结果未出具</t>
  </si>
  <si>
    <t>项目资金于2021年10月下达永定区，已错过莓茶生产季节，无法开展项目的实施工作，今年4月才开始项目的实施，滞后了项目的实施进程</t>
  </si>
  <si>
    <t>张家界市永定区农业科教站</t>
  </si>
  <si>
    <t>季节原因和省资金年底才下达影响水稻开展</t>
  </si>
  <si>
    <t>湖南洞庭明珠食品有限公司</t>
  </si>
  <si>
    <t>资金支付缓慢，项目尚未完工。</t>
  </si>
  <si>
    <t>湘满天芥菜产业园</t>
  </si>
  <si>
    <t>湖南化誉食品加工有限公司</t>
  </si>
  <si>
    <t>化誉稻虾产业园</t>
  </si>
  <si>
    <t xml:space="preserve">农膜回收利用
</t>
  </si>
  <si>
    <t>农业农村事务中心</t>
  </si>
  <si>
    <t>农膜回收利用未完工原因：因季节性原因和省级资金下达时间较晚影响工作进度开展。</t>
  </si>
  <si>
    <t>池塘养殖尾水监测</t>
  </si>
  <si>
    <t>畜牧水产事务中心</t>
  </si>
  <si>
    <t>只安装一台，还有一台尚未安装，（69万项目未见资料）</t>
  </si>
  <si>
    <t>池塘养殖尾水监测未完工原因：设备尚未安装齐全。</t>
  </si>
  <si>
    <t>外来物种控防综合示范区建设</t>
  </si>
  <si>
    <t>农业资源保护与利用股</t>
  </si>
  <si>
    <t>外来物种控防综合示范区建设未完工原因：因疫情影响。</t>
  </si>
  <si>
    <t>农业环境定位监测未完工原因：因疫情影响。</t>
  </si>
  <si>
    <t>动物防疫</t>
  </si>
  <si>
    <t>岳阳县畜牧水产事务中心</t>
  </si>
  <si>
    <t>病死畜禽高温法无害化处理设备集成与智能化改造</t>
  </si>
  <si>
    <t>湖南祥柏生态环保科技有限公司</t>
  </si>
  <si>
    <t>池塘养殖尾水监测项目</t>
  </si>
  <si>
    <t>岳阳县畜牧水产中心</t>
  </si>
  <si>
    <t>3个项目</t>
  </si>
  <si>
    <t>因季节性原因。</t>
  </si>
  <si>
    <t>保障农机购置补贴实施、农机安全生产、新机具新技术推广</t>
  </si>
  <si>
    <t>农机化主管部门</t>
  </si>
  <si>
    <t>湖南相悦文化传播有限公司</t>
  </si>
  <si>
    <t>建设期到22年10月份。</t>
  </si>
  <si>
    <t>平江县农业农村局</t>
  </si>
  <si>
    <t>只支付6.33万元，还余13.67万元尚未支付。资金支付缓慢，项目尚未完工。</t>
  </si>
  <si>
    <t>乡村特色产业与休闲农业融合发展、百企培育、标杆龙头企业、2020年真抓实干奖励</t>
  </si>
  <si>
    <t>湘阴县湖南长康实业有限责任公司长康菜油产业园</t>
  </si>
  <si>
    <t>畜牧水产中心</t>
  </si>
  <si>
    <t>设备尚未安装齐全。</t>
  </si>
  <si>
    <t>湘阴县农业农村局</t>
  </si>
  <si>
    <t>因疫情影响。</t>
  </si>
  <si>
    <t>冷水江市畜牧水产和农机事务中心</t>
  </si>
  <si>
    <t>有部分年底购置机具作业量未达到补贴验收发放条件</t>
  </si>
  <si>
    <t>因补贴发放受农业生产季节性影响，不能及时完成验收工作。</t>
  </si>
  <si>
    <t>关于下达2021年一化四体系和三产融合资金的通知</t>
  </si>
  <si>
    <t>新化县京新生态农场、新化县农业农村局植保站、新化县天龙山农林科技开发有限公司、新化县对江桑果种植专业合作社、新化县实竹杨梅种植专业合作社、新化县西河双龙生态农业发展有限公司、新化县荣华乡龙湾村、新化县枫林街道大水坪村</t>
  </si>
  <si>
    <t>荣华乡龙湾村因项目还未完工</t>
  </si>
  <si>
    <t>农业环境监控、外来物种防控示范</t>
  </si>
  <si>
    <t>涟源市农业农村局</t>
  </si>
  <si>
    <t>外来物种防控示范项目未完工：示范区拦截网未安装完成；农业环境监控项目已完工已验收</t>
  </si>
  <si>
    <t>前段时间连续下雨无法施工</t>
  </si>
  <si>
    <t>标杆龙头企业打造</t>
  </si>
  <si>
    <t>湖南天柱山禽业股份有限公司、湖南硕泰农业综合开发股份有限公司、湖南省富田桥游浆豆制品发展有限公司、涟源市农业农村局</t>
  </si>
  <si>
    <t xml:space="preserve"> 1、湖南天柱山禽业股份有限公司部分研发实验原材料玉米、豆粕、石粉、谷物，疫苗、药品及专家咨询及劳务费；2、湖南硕泰农业综合开发股份有限公司前供水系统投入28万元，完成目标任务的50%；质量检测中心建设投入5余万元，完成了50%；电网建设原材料已经购买</t>
  </si>
  <si>
    <t>1、湖南天柱山禽业股份有限公司项目实施时间为2021年9-2022年8月；2、湖南硕泰农业综合开发股份有限公司正在建设中；3、湖南省富田桥游浆豆制品发展有限公司已完工未验收：企业未提出申请，未组织验收</t>
  </si>
  <si>
    <t>关于下达2021年贫困地区品牌建设奖补资金的通知</t>
  </si>
  <si>
    <t>已支付120万到11个合格企业，还有160万未支付</t>
  </si>
  <si>
    <t>根据省财政厅公示的2018-2020年度贫困地区品牌建设奖补名单上的企业进行实地考核验收，验收合格企业为11家。</t>
  </si>
  <si>
    <t>双峰</t>
  </si>
  <si>
    <t>双峰县鑫盛种养农民专业合作社、湖南平洋农林科技开发有限公司</t>
  </si>
  <si>
    <t>双峰鑫盛种养已完工未验收，湖南平洋农林科技已完成90%，组织进度验收付款40万元</t>
  </si>
  <si>
    <t>二</t>
  </si>
  <si>
    <t>未开工项目</t>
  </si>
  <si>
    <t>长沙市望城区湘成农业科技有限公司</t>
  </si>
  <si>
    <t>项目单位未提交实施方案，未申请经费</t>
  </si>
  <si>
    <t>防疫员劳务补助</t>
  </si>
  <si>
    <t>尚未使用</t>
  </si>
  <si>
    <t>2021年农业资源与安全利用资金</t>
  </si>
  <si>
    <t>化肥减量增效</t>
  </si>
  <si>
    <t>绿肥高产栽培示范</t>
  </si>
  <si>
    <t>实施时间为2022年8月</t>
  </si>
  <si>
    <t>衡南县三雄种养专业合作社</t>
  </si>
  <si>
    <t>项目已规划，但未开工</t>
  </si>
  <si>
    <t>衡南县安居乐业种养装业合作社</t>
  </si>
  <si>
    <t>衡南县富农农机种养专业合作社</t>
  </si>
  <si>
    <t>轻中度受污染耕地安全利用</t>
  </si>
  <si>
    <t>目前尚在制定方案，尚未开工</t>
  </si>
  <si>
    <t>资金未使用</t>
  </si>
  <si>
    <t>农药风险监测</t>
  </si>
  <si>
    <t>县农药监督管理站</t>
  </si>
  <si>
    <t>尚未使用资金</t>
  </si>
  <si>
    <t>外来物种防控综合示范区建设</t>
  </si>
  <si>
    <t>农业农村局</t>
  </si>
  <si>
    <t xml:space="preserve">植物防疫防控
</t>
  </si>
  <si>
    <t>沅陵县农业农村局植保站</t>
  </si>
  <si>
    <t>开展茶叶病虫害绿色防控技术示范与推广</t>
  </si>
  <si>
    <t>财政资金困难，专项资金未拨位到位，项目未开工.</t>
  </si>
  <si>
    <t>沅陵县农业农村局</t>
  </si>
  <si>
    <t>开展酸化土壤治理示范面积1万亩</t>
  </si>
  <si>
    <t>财政资金困难，专项资金未拨位到位，项目未开工。</t>
  </si>
  <si>
    <t>沅陵县农业农村局种植业股</t>
  </si>
  <si>
    <t>农业野生植物原生境保护区管护</t>
  </si>
  <si>
    <t>财政资金未到位，未组织实施</t>
  </si>
  <si>
    <t>因疫情影响</t>
  </si>
  <si>
    <t>2021年受污染耕地安全利用</t>
  </si>
  <si>
    <t>资金下达晚,错过最佳安全利用期</t>
  </si>
  <si>
    <t>附件5</t>
  </si>
  <si>
    <t>资金未拨付或未使用情况明细表</t>
  </si>
  <si>
    <t xml:space="preserve">省级专用资金到位 </t>
  </si>
  <si>
    <t>资金使用过程中存在的问题描述</t>
  </si>
  <si>
    <t>指标文件金额</t>
  </si>
  <si>
    <t>实际使用资金</t>
  </si>
  <si>
    <t>资金使用率</t>
  </si>
  <si>
    <t>未到位或使用原因</t>
  </si>
  <si>
    <t>湘财农指〔2021〕0056号</t>
  </si>
  <si>
    <t>项目暂未验收，合同款项未付。</t>
  </si>
  <si>
    <t>湘财农指〔2021〕0062号</t>
  </si>
  <si>
    <t>湖南“五彩湘茶”产业集群</t>
  </si>
  <si>
    <t>2021年暂缓省直部门政务信息系统建设项目的前置审查，项目采购实施延迟。</t>
  </si>
  <si>
    <t>湘财农指[2021]0062号</t>
  </si>
  <si>
    <t>2021年柑橘、“五彩湘茶”和“湘九味”中药材产业集群项目</t>
  </si>
  <si>
    <t>此项目实施期限为三年</t>
  </si>
  <si>
    <t>湘农财指[2021]47号</t>
  </si>
  <si>
    <t>项目正在实施中，现在正在农业作业季，需项目实施完成并验收通过后方可拨付资金</t>
  </si>
  <si>
    <t>湘财农指[2021]48号</t>
  </si>
  <si>
    <t>项目已完成，资金正在拨付中</t>
  </si>
  <si>
    <t>湘财农指[2021]57号</t>
  </si>
  <si>
    <t>湘财农指[2021]74号</t>
  </si>
  <si>
    <t>项目已完成，正在验收</t>
  </si>
  <si>
    <t>湘财农指[2021]52号</t>
  </si>
  <si>
    <t>湘财农指[2021]65号</t>
  </si>
  <si>
    <t>湖南望城乌山贡茶业有限公司</t>
  </si>
  <si>
    <t>80%</t>
  </si>
  <si>
    <t>项目未完全建成，待完成后再行拨付剩余10万元</t>
  </si>
  <si>
    <t>项目正在建设中</t>
  </si>
  <si>
    <t>湘财农指[2021]81号</t>
  </si>
  <si>
    <t>湖南金菽丰农业发展有限公司柑橘良种繁育基地建设</t>
  </si>
  <si>
    <t>湘财农指[2021]56号</t>
  </si>
  <si>
    <t>湘财农指[2021]59号</t>
  </si>
  <si>
    <t>资金结余，用于2022年农业环境定位监测工作</t>
  </si>
  <si>
    <t>金荞麦基地维护</t>
  </si>
  <si>
    <t>永兴村村民委员会</t>
  </si>
  <si>
    <t>资金拨付到乡镇未到村</t>
  </si>
  <si>
    <t>外来物种控防综合示范区建设（福寿螺防控）</t>
  </si>
  <si>
    <t>道林镇</t>
  </si>
  <si>
    <t>金洲镇2021年加拿大一枝黄花治理</t>
  </si>
  <si>
    <t>金洲镇人民政府</t>
  </si>
  <si>
    <t>结余0.14万</t>
  </si>
  <si>
    <t>湖南东泽一品现代农业发展有限公司</t>
  </si>
  <si>
    <t>因疫情影响，项目正处于建设期</t>
  </si>
  <si>
    <t>2020年宁乡市重金属污染耕地淹水法综合农艺措施示范推广</t>
  </si>
  <si>
    <t>45个种植大户（合作社）</t>
  </si>
  <si>
    <t>湘财农指[2021]25号</t>
  </si>
  <si>
    <t>项目尚未开工</t>
  </si>
  <si>
    <t>湘财预[2021]343号</t>
  </si>
  <si>
    <t>长田养殖场建设项目</t>
  </si>
  <si>
    <t>湖南楚沩香农牧股份有限公司</t>
  </si>
  <si>
    <t>正走拨款程序</t>
  </si>
  <si>
    <t>大成桥生态养殖建设项目</t>
  </si>
  <si>
    <t>宁乡市现代农业投资开发有限公司</t>
  </si>
  <si>
    <t>正在走拨款程序</t>
  </si>
  <si>
    <t>项目尚未完成</t>
  </si>
  <si>
    <t>财政困难未配套</t>
  </si>
  <si>
    <t>宁乡花猪品牌专卖店项目</t>
  </si>
  <si>
    <t>未验收拨款</t>
  </si>
  <si>
    <t>未完成项目建设</t>
  </si>
  <si>
    <t>永兴村组主干渠修护、坟山冲水坝建设项目</t>
  </si>
  <si>
    <t>张曙光、喻敏</t>
  </si>
  <si>
    <t>根据工程合同按比例分3年支付</t>
  </si>
  <si>
    <t>湘财农指[2021]42号</t>
  </si>
  <si>
    <t>宁乡市植物防疫防控 　</t>
  </si>
  <si>
    <t>实施单位账户冻结，更换主体还在实施中</t>
  </si>
  <si>
    <t>湘财农指[2021]47号　</t>
  </si>
  <si>
    <t>2021年农机购置省级累加补贴资金　</t>
  </si>
  <si>
    <t>　宁乡市农村集体经济发展中心</t>
  </si>
  <si>
    <t>　指标下达迟，系统开放晚</t>
  </si>
  <si>
    <t>湘财农指（2021）43号</t>
  </si>
  <si>
    <t>项目暂未验收</t>
  </si>
  <si>
    <t>2021年农业特色小镇建设（全球主要粮食作物种质资源引进中转和穿梭育种）</t>
  </si>
  <si>
    <t>隆平农业发展股份有限公司</t>
  </si>
  <si>
    <t>2021年农业特色小镇建设（杂交水稻种子科研加工基地提质改造项目）</t>
  </si>
  <si>
    <t>袁氏种业高科技有限公司</t>
  </si>
  <si>
    <t>湘财农指【2021】47号</t>
  </si>
  <si>
    <t>2021年省级农机购置累加补贴及装备创新研发</t>
  </si>
  <si>
    <t>长沙县农业农村局</t>
  </si>
  <si>
    <t>湘财农指（2021）48号</t>
  </si>
  <si>
    <t>湘财农指（2021）527号</t>
  </si>
  <si>
    <t>2021年现代农业特色产业园资金</t>
  </si>
  <si>
    <t>湖南兴蔬种业有限公司</t>
  </si>
  <si>
    <t>湘财农指（2021）56号</t>
  </si>
  <si>
    <t>2021年一化四体系和三产融合资金（特色藤木花卉立体造型产品快速成型技术示范）</t>
  </si>
  <si>
    <t>长沙县黄花镇回龙村</t>
  </si>
  <si>
    <t>回龙村暂未报账</t>
  </si>
  <si>
    <t>湘才农指（2021）57号</t>
  </si>
  <si>
    <t>2021年农业资源与安全利用资金（农膜回收利用）</t>
  </si>
  <si>
    <t>该项目具体考核验收建设内容明确偏迟，项目跨年度实施，正在实施暂未验收拨付。</t>
  </si>
  <si>
    <t>醴陵县畜牧水产事务中心</t>
  </si>
  <si>
    <t>正在走报账程序</t>
  </si>
  <si>
    <t>醴陵市农业农村局</t>
  </si>
  <si>
    <t>湘财农指[2021]53号</t>
  </si>
  <si>
    <t>项目下达较晚，部分创建单位没有完成创建指标。</t>
  </si>
  <si>
    <t>实施中，待付款</t>
  </si>
  <si>
    <t>湘财农指[2021]47号</t>
  </si>
  <si>
    <t>正在造册统计中</t>
  </si>
  <si>
    <t>株洲市渌口区种粮大户等</t>
  </si>
  <si>
    <t>付款流程已完善，等待付款中</t>
  </si>
  <si>
    <t>湘财农指[2021]58号</t>
  </si>
  <si>
    <t>2021年长株潭重金属污染耕地种植结构调整及休耕治理</t>
  </si>
  <si>
    <t>茶陵县种粮大户等</t>
  </si>
  <si>
    <t>关于下达2021年植保防疫防控补助资金的通知</t>
  </si>
  <si>
    <t>攸县农业农村局</t>
  </si>
  <si>
    <t>关于下达2021年省级农机购置累加补贴及装备创新研发资金的通知</t>
  </si>
  <si>
    <t>关于下达2021年耕地保护与地力提升和化肥减量增效资金的通知</t>
  </si>
  <si>
    <t>关于下达2021年省级农药安全监管专项资金的通知</t>
  </si>
  <si>
    <t>关于下达2021年长株潭重金属污染耕地种植结构调整及休耕治理资金的通知</t>
  </si>
  <si>
    <t>湘财预[2021]211号</t>
  </si>
  <si>
    <t>关于下达2021年农民合作社发展资金的通知</t>
  </si>
  <si>
    <t>湘财农指[2021]
47号</t>
  </si>
  <si>
    <t>因项目未达标，暂未验收</t>
  </si>
  <si>
    <t>湘财农指[2021]
48号</t>
  </si>
  <si>
    <t>创建化肥减量增效示范县，示范面积2万亩</t>
  </si>
  <si>
    <t>绿肥高产栽培示范实施时间为2022年8月</t>
  </si>
  <si>
    <t>完成取土化验l20个，开展测土配方施肥农户调查、施肥指导等工作</t>
  </si>
  <si>
    <t>与三调工作结合进行，减少了支出</t>
  </si>
  <si>
    <t>土壤监测点1个</t>
  </si>
  <si>
    <t>湘财农指[2021]
55号</t>
  </si>
  <si>
    <t>在第一次水稻严格管控区划定过程中，出现基础数据有缺失，划定区域不合理，需要开展水稻质量监测或征求省农业农村厅意见，重新实施第二次划定。</t>
  </si>
  <si>
    <t>湘财农指[2021]
57号</t>
  </si>
  <si>
    <t>未验收</t>
  </si>
  <si>
    <t>湖南湘南春益旺农业科技发展责任公司</t>
  </si>
  <si>
    <t>常宁市德良生态农业专业合作社</t>
  </si>
  <si>
    <t>常宁市锦林生态农业农民专业合作社</t>
  </si>
  <si>
    <t>湘财农指[2021]
63号</t>
  </si>
  <si>
    <t>2021省级示范家庭农场</t>
  </si>
  <si>
    <t>壹盆瓜家庭农场；</t>
  </si>
  <si>
    <t>财政紧张，资金暂未收到</t>
  </si>
  <si>
    <t>湘财农指[2021]
52号</t>
  </si>
  <si>
    <t>部分项目未完成，还没有申请终期验收</t>
  </si>
  <si>
    <t>湘财农指[2021]
56号</t>
  </si>
  <si>
    <t>因财政紧张，项目正在安排阶段。</t>
  </si>
  <si>
    <t>湘财农指[2021]
59号</t>
  </si>
  <si>
    <t>农业农村资源统计监测预警与农产品营销促销</t>
  </si>
  <si>
    <t>2021年省级动物防疫补助资金</t>
  </si>
  <si>
    <t>衡南县畜牧水产事务中心</t>
  </si>
  <si>
    <t>因为资金到达比较晚，现正在财政走审批程序，预计7月份使用</t>
  </si>
  <si>
    <t xml:space="preserve">湘财农指[2021]47号
</t>
  </si>
  <si>
    <t>剩余补贴还未发放完（项目未完工）</t>
  </si>
  <si>
    <t>完成取土化验、开展测土配方施肥农户调查、施肥指导</t>
  </si>
  <si>
    <t>通过政府采购，资金结余0.2万元</t>
  </si>
  <si>
    <t>项目合同未到付款期，预计12月支付</t>
  </si>
  <si>
    <t>农药包装废弃物收处委托</t>
  </si>
  <si>
    <t>按委托协议预付8万元、余款7万元在本年底工作完成后一次性付清。</t>
  </si>
  <si>
    <t>土壤监测点；肥料信息采集点</t>
  </si>
  <si>
    <t>衡阳县土肥站</t>
  </si>
  <si>
    <t>资金使用结余0.74万元</t>
  </si>
  <si>
    <t>湘财农指[2021]51号</t>
  </si>
  <si>
    <t>尚未支出</t>
  </si>
  <si>
    <t>湘财农指[2021]55号</t>
  </si>
  <si>
    <t>项目未开工</t>
  </si>
  <si>
    <t>项目尚未验收，待验收后资金才拨付</t>
  </si>
  <si>
    <t>项目已验收，目前正在走财政审批程序</t>
  </si>
  <si>
    <t>湘财农指[2021]54号</t>
  </si>
  <si>
    <t>财政尚未拨付</t>
  </si>
  <si>
    <t>待验收合格后再一次性拨付</t>
  </si>
  <si>
    <t>湘财农指[2021]45号</t>
  </si>
  <si>
    <t>退化耕地治理（指标错，退）</t>
  </si>
  <si>
    <t>未使用</t>
  </si>
  <si>
    <t>项目共5个，只完成4个</t>
  </si>
  <si>
    <t>创建安乡县合创稻虾种养专业合作社小龙虾产业园</t>
  </si>
  <si>
    <t>安乡县合创稻虾种养专业合作社</t>
  </si>
  <si>
    <t>项目已完成全部建设任务，剩余50%的财政资金还未拨付，市级验收通过，正完善验收资料，启动拨付程序</t>
  </si>
  <si>
    <t>装备及创新研发资金保障项目具有时间跨度长特点，资金需考虑全年保障情况</t>
  </si>
  <si>
    <t>待项目验收后拨付</t>
  </si>
  <si>
    <t>轻中度污染耕地安全利用</t>
  </si>
  <si>
    <t>汉寿县农业农村局</t>
  </si>
  <si>
    <t>财政未拨付</t>
  </si>
  <si>
    <t>汉寿县农业农村局、汉寿县畜牧水产事务中心</t>
  </si>
  <si>
    <t>1.外来物种控防综合示范区建设尾款待支付；2.农业环境定位监测尾款待支付；3.尾水监测待项目验收后拨付</t>
  </si>
  <si>
    <t>桃源县耕地质量监测保护中心</t>
  </si>
  <si>
    <t>项目实施已完成，待报账支付</t>
  </si>
  <si>
    <t>湖南龙家嘴生态农业发展有限公司按上报实施方案进度实施</t>
  </si>
  <si>
    <t>创建湖南岩吾溪茶业有限公司茶叶产业园</t>
  </si>
  <si>
    <t>湖南岩吾溪茶业有限公司茶叶产业园</t>
  </si>
  <si>
    <t>湖南岩吾溪茶业有限公司茶叶产业园茶产业旺季，没时间验收，计划7月份验收</t>
  </si>
  <si>
    <t>农业农村局开展农产品产量、成本、物价调查，及时分析并报送信息</t>
  </si>
  <si>
    <t>待支付</t>
  </si>
  <si>
    <t>湘财农指[2021]6号</t>
  </si>
  <si>
    <t>石门县畜牧水产事务中心</t>
  </si>
  <si>
    <t>受新屠宰场工期影响，新屠宰（包括洗消通道）6月份才投</t>
  </si>
  <si>
    <t>家畜血吸虫防治经费</t>
  </si>
  <si>
    <t>2万血防资金正在发放中</t>
  </si>
  <si>
    <t>农业综合执法专项</t>
  </si>
  <si>
    <t>石门县农业农村局</t>
  </si>
  <si>
    <t>补贴资金未按项目申报计划下达，因此暂未拨到主体</t>
  </si>
  <si>
    <t>项目已实施，未完成</t>
  </si>
  <si>
    <t>辰溪县陈氏生态种养农民专业合作社</t>
  </si>
  <si>
    <t>项目已完工，待验收，</t>
  </si>
  <si>
    <t>辰溪县五溪生态农业农民专业合作社</t>
  </si>
  <si>
    <t>项目正在实施中，已完成70%</t>
  </si>
  <si>
    <t>项目未完工。市农业农村局要求资金全部拨付需市局验收合格</t>
  </si>
  <si>
    <t>因疫情影响，酒的销售严重受阻，公司资金周转困难。</t>
  </si>
  <si>
    <t>已实施，未完工，财政资金未支付到位</t>
  </si>
  <si>
    <t>怀化丽琴现代农业发展有限公司</t>
  </si>
  <si>
    <t>财政未及时拨付</t>
  </si>
  <si>
    <t>溆浦县金中屠宰场</t>
  </si>
  <si>
    <t>无报账指标</t>
  </si>
  <si>
    <t>溆浦永福盛生物科技有限公司</t>
  </si>
  <si>
    <t>资金没有到位，项目未实施</t>
  </si>
  <si>
    <t>项目已完成，财政未及时支付</t>
  </si>
  <si>
    <t>项目未全面完成，县财政专项资金未拨付。</t>
  </si>
  <si>
    <t>农机化发展（农机购置省级累加补贴）</t>
  </si>
  <si>
    <t>辰溪县农机事务中心</t>
  </si>
  <si>
    <t>财政资金困难，未及时支付</t>
  </si>
  <si>
    <t>农机化发展（保障农机购置补贴实施、农机安全生产、新机具新技术推广及其他重点工作）</t>
  </si>
  <si>
    <t>农机化发展（农机购置累加补贴）</t>
  </si>
  <si>
    <t>靖州县农机事务中心</t>
  </si>
  <si>
    <t>更新系统认可的农用北斗终端.影向到专用资金的及时发放。</t>
  </si>
  <si>
    <t>农机化发展（保障农机购置补贴实施、农机安全生产、新机具新技术推广及其它重点工作）</t>
  </si>
  <si>
    <t>财政暂未支付</t>
  </si>
  <si>
    <t>已实施，未完成，财政资金未拨付到位</t>
  </si>
  <si>
    <t>项目正在实施中，财政资金未拨付。</t>
  </si>
  <si>
    <t>财政资金困难，余9.812万元专项资金未支付</t>
  </si>
  <si>
    <t>2021年土肥站站长因病长期住院，未能及时与财政对接该笔资金用于开展相关工作，2022年度县农业农村局把该项工作纳入工作方案，落实完成2021年未完的75个取土化验和8个田间试验，合理规范的使用资金。</t>
  </si>
  <si>
    <t>养殖环节病死猪无害化处理</t>
  </si>
  <si>
    <t>辰溪县畜牧水产事务中心</t>
  </si>
  <si>
    <t>项目已实施完成，财政专项资金未拨付</t>
  </si>
  <si>
    <t>病死猪无害化处理数量正在落实</t>
  </si>
  <si>
    <t>项目已实施完成。县财政资金困难，资金未拨付到位</t>
  </si>
  <si>
    <t>受污染耕地安全利用</t>
  </si>
  <si>
    <t>溆浦县农业农村局</t>
  </si>
  <si>
    <t>项目已完成，正在请款</t>
  </si>
  <si>
    <t>项目资金未到位，未实施。</t>
  </si>
  <si>
    <t>项目未实施完成</t>
  </si>
  <si>
    <t>农业资源与安全利用
（农业环境定位监测）</t>
  </si>
  <si>
    <t>已实施完成。于2022年5月已支付1.2498万元</t>
  </si>
  <si>
    <t>疫情、洪灾等自然灾害因素影响，未实施完成</t>
  </si>
  <si>
    <t>湘财农指[2021]63号</t>
  </si>
  <si>
    <t>沅陵县正宇家庭农场</t>
  </si>
  <si>
    <t>项目已完成及验收，专项资金未到位。</t>
  </si>
  <si>
    <t>沅陵县宏萍家庭农场</t>
  </si>
  <si>
    <t>沅陵县罗家桥聚贤家庭农场</t>
  </si>
  <si>
    <t>沅陵县太和平长山溪</t>
  </si>
  <si>
    <t>沅陵县虎子家庭农场</t>
  </si>
  <si>
    <t>辰溪县安坪镇启良家庭农场</t>
  </si>
  <si>
    <t>财政资金困难，未支付</t>
  </si>
  <si>
    <t>辰溪县百年好禾家庭农场</t>
  </si>
  <si>
    <t>辰溪县源兴生态家族农场</t>
  </si>
  <si>
    <t>辰溪县野猫眼家族农场</t>
  </si>
  <si>
    <t>辰溪香鲵养殖家族农场</t>
  </si>
  <si>
    <t>溆浦果香家庭农场</t>
  </si>
  <si>
    <t>项目已完成，财政资金困难未支付</t>
  </si>
  <si>
    <t>溆浦永健家庭农场</t>
  </si>
  <si>
    <t>溆浦海丰家庭农场</t>
  </si>
  <si>
    <t>溆浦栗山村冷水井家庭农场</t>
  </si>
  <si>
    <t>溆浦双井百家山富源家庭农场</t>
  </si>
  <si>
    <t>溆浦三江镇山阳家庭农场</t>
  </si>
  <si>
    <t>溆浦溆丰家庭农场</t>
  </si>
  <si>
    <t>受疫情影响，农场主滞留外地，项目暂未完成</t>
  </si>
  <si>
    <t>农民合作社</t>
  </si>
  <si>
    <t>沅陵县祥兴生猪养殖专业合作社</t>
  </si>
  <si>
    <t>沅陵县土家神针茶叶种植专业合作社</t>
  </si>
  <si>
    <t>沅陵县皇室茶业种植专业合作社</t>
  </si>
  <si>
    <t>辰溪县发喜油茶种植农民专业合作社20万元资金</t>
  </si>
  <si>
    <t>项目未实施完成，财政未拨付</t>
  </si>
  <si>
    <t>辰溪县金碗生态种养农民专业合作社</t>
  </si>
  <si>
    <t>溆浦县宏程种养农民专业合社</t>
  </si>
  <si>
    <t>项目已完成，财政无报账指标</t>
  </si>
  <si>
    <t>溆浦长禾种养农民专业合社</t>
  </si>
  <si>
    <t>溆浦县合田姜氏白丝糯种植专业合作社</t>
  </si>
  <si>
    <t>溆浦县林海苗木农民专业合作社</t>
  </si>
  <si>
    <t>沅陵县二酉乡施溪村生态养猪场</t>
  </si>
  <si>
    <t>项目已完成，正在申请验收</t>
  </si>
  <si>
    <t>目正在实施，未完工</t>
  </si>
  <si>
    <t>沅陵县主埠溪村</t>
  </si>
  <si>
    <t>项目已完工、已验收。因财政资金困难，专项资金未拨付到位</t>
  </si>
  <si>
    <t>怀化市登云农牧科技开发有限公司</t>
  </si>
  <si>
    <t>项目已实施及验收，财政未拨付</t>
  </si>
  <si>
    <t>靖州靖隆养殖专业合作社</t>
  </si>
  <si>
    <t>靖州县孙氏百灵杨梅种植专业合作社</t>
  </si>
  <si>
    <t>靖州聚力农业农机服务专业合作社</t>
  </si>
  <si>
    <t>湘财农指[2021]49号</t>
  </si>
  <si>
    <t>项目未完成</t>
  </si>
  <si>
    <t>湘财预[2021]208号</t>
  </si>
  <si>
    <t>贷款贴息</t>
  </si>
  <si>
    <t>预拨资金少于实际资金</t>
  </si>
  <si>
    <t>无财政报账指标。</t>
  </si>
  <si>
    <t>工作已完全，财政未拨付</t>
  </si>
  <si>
    <t>吕洞山农业特色小镇</t>
  </si>
  <si>
    <t>县财政资金紧张暂未拨付</t>
  </si>
  <si>
    <t>湘财农指（2021）47号</t>
  </si>
  <si>
    <t>农机化发展及农机购置补贴</t>
  </si>
  <si>
    <t>湘财农指（2021）57号</t>
  </si>
  <si>
    <t>外来物种管理和农业生物物种资源保护与管理</t>
  </si>
  <si>
    <t>湘财农指（2021）208号</t>
  </si>
  <si>
    <t>2021年现代农业特色产业园</t>
  </si>
  <si>
    <t>永顺县好鲜生果蔬种植专业合作社</t>
  </si>
  <si>
    <t>实施完毕，等待州级验收后报账</t>
  </si>
  <si>
    <t>支付进度缓慢</t>
  </si>
  <si>
    <t>湘财农指【2021】48号</t>
  </si>
  <si>
    <t>县农业农村局土壤肥料工作站</t>
  </si>
  <si>
    <t>项目已实施完成，待报账</t>
  </si>
  <si>
    <t>县农业农村局县农药监管站</t>
  </si>
  <si>
    <t>因季节性原因，已拨付资金中有30万元尚未支付</t>
  </si>
  <si>
    <t>湘财农指【2021】57号</t>
  </si>
  <si>
    <t>农业野生植物原生境保护区管护；外来物种控防综合示范区建设；农业环境定位监测</t>
  </si>
  <si>
    <t>县农业农村局农业资源环境利用股</t>
  </si>
  <si>
    <t>项目已实施完成，待报账，尚未支付</t>
  </si>
  <si>
    <t>百企培育(示范联合体奖补)</t>
  </si>
  <si>
    <t>松柏米业　　　　　　　　　　　　　　　　　　　　　　　　　　　　　　　　　　　　　　　　　　　　　　　　　　　　　　　　　　　　　　　　　　　　　　　　　　　　　　　　　　　　　　　　　　　　　　　　　　　　　　　　　　　　　　　　　　　　　　　　　　　　　　　　　　　　　　　　　　　　　　　　　　　　　　　　　　　　　　　　　　　　　　　　　　　　　　　　　　　　　　　　　　　　　　　　　　　　　　　　　　　　　　　　　　　　　　　　　　　　　　　　　　　　　　　　　　　　　　　　　　　　　　　　　　　　　　　　　　　　　　　　　　　　　　　　　　　　　　　</t>
  </si>
  <si>
    <t>已实施完成，待报账</t>
  </si>
  <si>
    <t>湘财农指【2021】56号</t>
  </si>
  <si>
    <t>永顺县九官坪村基础设施与产业发展资金</t>
  </si>
  <si>
    <t>永顺县九官坪村村委会</t>
  </si>
  <si>
    <t>永顺莓茶地理标志保护工程项目</t>
  </si>
  <si>
    <t>县农业农村局市场信息股</t>
  </si>
  <si>
    <t>2021年稳定发展粮食生产</t>
  </si>
  <si>
    <t>农村经营服务站100万和农机中心200万</t>
  </si>
  <si>
    <t>湘财预【2021】130号</t>
  </si>
  <si>
    <t>2020年度新型农业经营主体贷款贴息资金</t>
  </si>
  <si>
    <t>永顺县农业农村局</t>
  </si>
  <si>
    <t>永顺县2020年需贴息资金23.5509万元，在2021年9月收到贴息资金20万元，省厅还没有将资金足额拨付，</t>
  </si>
  <si>
    <t>湘财农指[2021] 65号</t>
  </si>
  <si>
    <t>2021年省级农业产业融合发展项目</t>
  </si>
  <si>
    <t>张家界市永定区农业农村局</t>
  </si>
  <si>
    <t>因项目资金属于先建后补的奖补资金，支持的建设内容尚未验收，剩余部分资金暂未拨付使用</t>
  </si>
  <si>
    <t>项目资金于2021年10月下达永定区，已错过莓茶生产季节，无法开展项目的实施工作</t>
  </si>
  <si>
    <t>湘财农指[2021] 56号</t>
  </si>
  <si>
    <t>2021年一化四体系建设与三产融合资金</t>
  </si>
  <si>
    <t>张家界益民种养专业合作社稻鱼养殖5万元项目尚未验收因此未支付</t>
  </si>
  <si>
    <t>2021年稳定粮食生产专项资金</t>
  </si>
  <si>
    <t>张家界市永定区农机事务中心</t>
  </si>
  <si>
    <t>据了解，在走流程，很快支付</t>
  </si>
  <si>
    <t>季节进度因素影响</t>
  </si>
  <si>
    <t>植物防疫防控</t>
  </si>
  <si>
    <t>县农业局</t>
  </si>
  <si>
    <t>已到位</t>
  </si>
  <si>
    <t>只提供了这些支付凭证</t>
  </si>
  <si>
    <t>慈利县农业农村局</t>
  </si>
  <si>
    <t>待验收</t>
  </si>
  <si>
    <t>未开工项目，资金未使用</t>
  </si>
  <si>
    <t>已开工未完成项目，资金未使用</t>
  </si>
  <si>
    <t>湖南洞庭明珠食品有限公司湘满天芥菜产业园</t>
  </si>
  <si>
    <t>未最终验收，资金未下拨</t>
  </si>
  <si>
    <t>湖南化誉食品加工有限公司化誉稻虾产业园</t>
  </si>
  <si>
    <t>传威家庭农场</t>
  </si>
  <si>
    <t>项目已验收，资金未下拨</t>
  </si>
  <si>
    <t>双和家庭农场</t>
  </si>
  <si>
    <t>祥元家庭农场</t>
  </si>
  <si>
    <t>新和家庭农场</t>
  </si>
  <si>
    <t>洲子缘家庭农场</t>
  </si>
  <si>
    <t>德阳家庭农场</t>
  </si>
  <si>
    <t>美俊家庭农场</t>
  </si>
  <si>
    <t>红承家庭农场</t>
  </si>
  <si>
    <t>青山家庭农场</t>
  </si>
  <si>
    <t>华容县保丰中药材种植专业合作社</t>
  </si>
  <si>
    <t>华容县罗婆土鸡养殖专业合作社</t>
  </si>
  <si>
    <t>华容县志发蔬菜种植专业合作社</t>
  </si>
  <si>
    <t>华容县义红水稻种植专业合作社</t>
  </si>
  <si>
    <t>华容县正方玉米种植专业合作社</t>
  </si>
  <si>
    <t>岳阳县农业农村局</t>
  </si>
  <si>
    <t>湘阴县动物疫病预防控制中心</t>
  </si>
  <si>
    <t>植保土肥站</t>
  </si>
  <si>
    <t>冷水江市农业农村局</t>
  </si>
  <si>
    <t>市级财政紧张无额度拨付，结余资金将尽快拨付到位。</t>
  </si>
  <si>
    <t>冷水江市2021年农药安全监管及农药包装废弃物收处推进建设项目</t>
  </si>
  <si>
    <t>湘财农指
[2021]52号</t>
  </si>
  <si>
    <t>省级现代农业特色产业园</t>
  </si>
  <si>
    <t>湖南省富晶生态农业
科技发展有限公司</t>
  </si>
  <si>
    <t>百企培育</t>
  </si>
  <si>
    <t>冷水江市敏珍生态农业开发基地</t>
  </si>
  <si>
    <t>湘财农指［2021］63号</t>
  </si>
  <si>
    <t>家庭农场发展资金</t>
  </si>
  <si>
    <t>家庭农场</t>
  </si>
  <si>
    <t>湘财农指［2021］47号</t>
  </si>
  <si>
    <t>新化县农业农村局</t>
  </si>
  <si>
    <t>结余</t>
  </si>
  <si>
    <t>关于下达2021年受污染耕地安全利用资金的通知</t>
  </si>
  <si>
    <t>目前正在由乡镇收集绿肥种植户的打卡帐户信息，办理财务支付手续</t>
  </si>
  <si>
    <t>新化县荣华乡龙湾村</t>
  </si>
  <si>
    <t>因项目未实施，财政局未拨付资金</t>
  </si>
  <si>
    <t>关于下达2021年农业资源与安全利用资金的通知</t>
  </si>
  <si>
    <t>根据县域农业生态环境实情，将持续开展资源保护与利用工作</t>
  </si>
  <si>
    <t>关于下达2020年度新型农业经营主体贷款贴息资金的通知</t>
  </si>
  <si>
    <t>2021年一化四体系和三产融合</t>
  </si>
  <si>
    <t>涟源市枫坪镇杨梓江村</t>
  </si>
  <si>
    <t>资金下达晚错过最佳时期</t>
  </si>
  <si>
    <t>农环环境监测</t>
  </si>
  <si>
    <t>外来物种防控示范</t>
  </si>
  <si>
    <t>2021年植保防疫防控补助</t>
  </si>
  <si>
    <t>百企培育项目</t>
  </si>
  <si>
    <t>湖南硕泰农业综合开发股份有限公司</t>
  </si>
  <si>
    <t>项目未验收</t>
  </si>
  <si>
    <t>项目正在施工建设中</t>
  </si>
  <si>
    <t>湖南省富田桥游浆豆制品发展有限公司</t>
  </si>
  <si>
    <t>2020真抓实干奖励</t>
  </si>
  <si>
    <t>企业未提出申请，项目没有验收完成，资金暂未拨付</t>
  </si>
  <si>
    <t>关于下达2021年部分农业专项资金的通知</t>
  </si>
  <si>
    <t>湘财农指﹝2021﹞45号</t>
  </si>
  <si>
    <t>退化耕地治理与耕地质量等级调查评价</t>
  </si>
  <si>
    <t>市级财政紧张，尚未支付项目资金</t>
  </si>
  <si>
    <t>湘财农指﹝2021﹞81号</t>
  </si>
  <si>
    <t>2021年度柑橘良种繁育基地建设</t>
  </si>
  <si>
    <t>娄底祥兴农业股份有限公司</t>
  </si>
  <si>
    <t>没通过验收</t>
  </si>
  <si>
    <t>财政局农业股</t>
  </si>
  <si>
    <t>湘财农指（2021）52号</t>
  </si>
  <si>
    <t>双峰县鑫盛种养农民专业合作社</t>
  </si>
  <si>
    <t>项目暂未组织验收，资金未到位</t>
  </si>
  <si>
    <t>湘财农指（2021）53号</t>
  </si>
  <si>
    <t>双峰县农业农村局</t>
  </si>
  <si>
    <t>项目暂未组织验收，未拨款</t>
  </si>
  <si>
    <t>湘财农指（2021）58号</t>
  </si>
  <si>
    <t>双峰县曾海南种养合作社、永丰酱业有限公司</t>
  </si>
  <si>
    <t>湘财农指【2021】6号</t>
  </si>
  <si>
    <t>双峰县畜牧水产事务中心</t>
  </si>
  <si>
    <t>项目已完成验收，正在申请拨付</t>
  </si>
  <si>
    <t>湘财农指【2021】25号</t>
  </si>
  <si>
    <t>动物防疫补助</t>
  </si>
  <si>
    <t>结余资金在下一年度支付</t>
  </si>
  <si>
    <t>湘财农指【2021】51号</t>
  </si>
  <si>
    <r>
      <rPr>
        <b/>
        <sz val="11"/>
        <color theme="1"/>
        <rFont val="宋体"/>
        <charset val="134"/>
      </rPr>
      <t>附件</t>
    </r>
    <r>
      <rPr>
        <b/>
        <sz val="11"/>
        <color theme="1"/>
        <rFont val="Times New Roman"/>
        <charset val="134"/>
      </rPr>
      <t>6</t>
    </r>
  </si>
  <si>
    <t>绩效评价问题清单</t>
  </si>
  <si>
    <t xml:space="preserve">被评价项目名称：现代农业发展专项              第三方机构：恒信弘正会计师事务所有限责任公司 </t>
  </si>
  <si>
    <t>问题类别</t>
  </si>
  <si>
    <t>市、县名称</t>
  </si>
  <si>
    <t>单位名称</t>
  </si>
  <si>
    <t>存在具体问题</t>
  </si>
  <si>
    <t>资金分配和执行进度</t>
  </si>
  <si>
    <t>娄底市冷水江市</t>
  </si>
  <si>
    <t>截至绩效评价日，指标文件金额410.4万元，到位资金410.4万元，专项资金支出252.97万元，资金使用率为61.64%，资金结余157.43万元。由于市级财政紧张无额度拨付，资金未拨付到位。</t>
  </si>
  <si>
    <t>截止至绩效评价日，专项资金支出1015.4031万元，资金使用率65.25%，项目资金使用率偏低，不能较好的发挥财政项目资金带动效益，不能达到项目实施的预期效果。</t>
  </si>
  <si>
    <t>截止至绩效评价日，专项资金支出 384.48万元，资金使用率 39.40%，项目资金使用率偏低，不能较好的发挥财政项目资金带动效益，不能达到项目实施的预期效果。</t>
  </si>
  <si>
    <t>截止至绩效评价日，专项资金支出546.21万元，资金使用率50.39%，项目资金使用率偏低，不能较好的发挥财政项目资金带动效益，不能达到项目实施的预期效果。</t>
  </si>
  <si>
    <t>截止至绩效评价日，专项资金支出 352.87万元，资金使用率22.50%，项目资金使用率偏低，不能较好的发挥财政项目资金带动效益，不能达到项目实施的预期效果。</t>
  </si>
  <si>
    <t>岳阳市华容县</t>
  </si>
  <si>
    <t>华容县农业农村局</t>
  </si>
  <si>
    <t>1、省级专项资金下拨后，存在部分专项资金当地政府部门滞留的情况，导致到达项目主管单位实施项目时间滞后，未能及时发挥财政预算资金的使用效率。部分项目已完工验收，财政资金只支付一部分。
2、由于县级财政资金拨付不及时，造成专项资金结余较大。</t>
  </si>
  <si>
    <t>岳阳市岳阳县</t>
  </si>
  <si>
    <t>1、省级专项资金下拨后，存在部分项目未及时实施，未能及时发挥财政预算资金的使用效率。部分项目已完工验收，财政资金只支付一部分。</t>
  </si>
  <si>
    <t>岳阳市湘阴县</t>
  </si>
  <si>
    <t>1、部分项目由于县级财政资金拨付不及时，造成部分专项资金结余。湘财农指[2021]48号，其中70.5万元，项目已完工验收，资金暂未支付。</t>
  </si>
  <si>
    <t>农机购置累加补贴项目因未达标，暂未收到补贴159万元</t>
  </si>
  <si>
    <t xml:space="preserve">常宁市洋泉镇泰山村经济合作社
湖南湘南春益旺农业科技发展责任公司
常宁市德良生态农业专业合作社
常宁市烟粮农机服务专业合作社
常宁市锦林生态农业农民专业合作社
</t>
  </si>
  <si>
    <t>农膜回收利用项目：常宁市洋泉镇泰山村经济合作社10万元，湖南湘南春益旺农业科技发展责任公司5万元、常宁市德良生态农业专业合作社7万元、常宁市烟粮农机服务专业合作社20万元、常宁市锦林生态农业农民专业合作社6万元，项目均在实施中，还未最终验收，因此未收到补贴资金</t>
  </si>
  <si>
    <t>预算安排资金55万，实际拨付20万元</t>
  </si>
  <si>
    <t>外来物种控防综合示范区建设(10万）项目尚未验收，待验收后资金才拨付</t>
  </si>
  <si>
    <t>2021年省级动物防疫补助资金项目因为资金到达比较晚，现正在财政走审批程序。</t>
  </si>
  <si>
    <t>衡南县湘美生态湘黄鸡特色产业园项目还未完工，剩余资金还未拨付</t>
  </si>
  <si>
    <t>恒易生物科技有限公司</t>
  </si>
  <si>
    <t>养殖环节病死猪无害化处理省级补助资金项目，项目实施单位衡阳县恒易生物科技有限公司于2017年4月13日与衡阳县人民政府签订项目建设合同，项目建设已于2017年底完工，截止至检查日，尚未投入使用，目前衡阳县病死猪无害化处理经协商交由衡南县代为处理，该整体未达到预期。</t>
  </si>
  <si>
    <t>田间试验共计12个，其中包含20年7个，未见该7笔试验支出</t>
  </si>
  <si>
    <t>祁东县农机服务中心</t>
  </si>
  <si>
    <t>保障农机购置补贴实施、农机安全生产、新机具新技术推广及其他重点工作经费21万元，截至绩效评价日，资金还未使用</t>
  </si>
  <si>
    <t>未见申报书审核材料，申报书未列明财政资金方向。</t>
  </si>
  <si>
    <t>常德市安乡县</t>
  </si>
  <si>
    <t>农业生产与保障服务-农业资源与安全利用项目，存在预算执行率低的问题。截至绩效评价日支出专项资金26.90万元，专项资金使用率25.38%</t>
  </si>
  <si>
    <t>资金分配和执行进度和预算执行进度偏慢。沅陵县安排项目预算资金569.80万元，截止绩效评价日实际到位财政专项资金80.30万元，专项资金支付44.2154万元，资金预算结余525.5846万元，资金到位结余36.0846万元。</t>
  </si>
  <si>
    <t>资金分配和执行进度和预算执行进度偏慢。辰溪县安排项目预算资金669.8万元，截止绩效评价日实际到位财政专项资金505.8万元，专项资金支付209.7万元，资金预算结余460.1万元，资金到位结余296.1万元。</t>
  </si>
  <si>
    <t>资金分配和执行进度和预算执行进度偏慢。溆浦县安排项目预算资金1047.8万元，截止绩效评价日实际到位财政专项资金1015.226万元，专项资金支付265.4378万元，资金预算结余782.362万元，资金到位结余749.7882万元。</t>
  </si>
  <si>
    <t>靖州县县农业农村局</t>
  </si>
  <si>
    <t>资金分配和执行进度和预算执行进度偏慢。靖州县安排项目预算资金675.1万元，截止绩效评价日实际到位财政专项资金545.1万元，专项资金支付476.3386万元，资金预算结余198.7614万元，资金到位结余68.7914万元。</t>
  </si>
  <si>
    <t>长沙市宁乡市</t>
  </si>
  <si>
    <t>长沙市宁乡市农业农村局</t>
  </si>
  <si>
    <t>个别项目地方配套资金未及时到位。长沙市宁乡市优质湘猪产业集群项目，总投资6425万元，其中：中央资金900万元，省级配套资金185万元，市县配套资金430万元，自筹资金4910万元。因部分承担单位属事业部门，应由市级财政自筹和配套的资金共850万元。根据承担单位提交的绩效评价资料，市级财政实际已配套410万元，暂未配套440万元。</t>
  </si>
  <si>
    <t>省直</t>
  </si>
  <si>
    <t>个别项目实际到位资金大于指标计划。湘财农指[2021]56号《关于下达2021年一化四体系和三产融合资金的通知》，下达湖南省农业技术推广总站一化四体系与三产融合资金700.00万元，其中：农业科普知识宣传260.00万元、农业成果陈列展示项目440.00万元。该单位2021年11月29日，实际收到省级专项资金720.00万元，其中：一体化体系与三产融合260.00万元、全省农业成果陈列展示信息化项目460.00万元。实际到位资金大于指标文件20.00万元。</t>
  </si>
  <si>
    <t>计划评价资金1,344.00万元，实际现场评价资金1,344.00万元；实际到位资金1,344.00万元，专项资金到位率100.00%。专项资金支出567.86万元，专项资金使用率42.25%；资金预算结余和资金到位结余均为776.14万元，占现场评价资金总额的57.75%。</t>
  </si>
  <si>
    <t>计划评价资金916.00万元，实际现场评价资金936.00万元；实际到位资金936.00万元，专项资金到位率100.00%。专项资金支出249.72万元，专项资金使用率26.68%；资金预算结余和资金到位结余均为686.28万元，占现场评价资金总额的73.32%。</t>
  </si>
  <si>
    <t>长沙市望城区</t>
  </si>
  <si>
    <t>计划评价资金1,023.80万元，实际现场评价资金1,178.80万元；实际到位资金1,178.80万元，专项资金到位率100.00%。专项资金支出402.70万元，专项资金使用率34.16%；资金预算结余和资金到位结余均为776.10万元，占现场评价资金总额的65.84%。</t>
  </si>
  <si>
    <t>计划评价资金2,230.30万元，实际现场评价资金2,230.30万元；实际到位资金2,230.30万元，专项资金到位率100.00%。专项资金支出873.33万元，专项资金使用率39.16%；资金预算结余和资金到位结余均为1,356.97万元，占现场评价资金总额的60.84%。</t>
  </si>
  <si>
    <t>长沙市长沙县</t>
  </si>
  <si>
    <t>计划评价资金1,083.60万元，实际现场评价资金1,248.60万元；实际到位资金1,248.60万元，专项资金到位率100.00%。专项资金支出598.21万元，专项资金使用率47.91%；资金预算结余和资金到位结余均为650.39万元，占现场评价资金总额的52.09%。</t>
  </si>
  <si>
    <t>湘西州保靖县</t>
  </si>
  <si>
    <t>农业特色小镇融合发展项目、农机化发展项目、农业资源与安全利用项目和贷款贴息项目资金全部或部分尚未拨付至保靖县。</t>
  </si>
  <si>
    <t>农业特色小镇融合发展</t>
  </si>
  <si>
    <t>保靖县省级专项资金指标总金额1088.50万元，截至现场核查日，实际使用资金456.494万元，占预算资金比例41.94%，项目资金执行率低。</t>
  </si>
  <si>
    <t>湘西州永顺县</t>
  </si>
  <si>
    <t>永顺县省级专项资金指标总金额1188.00万元，截至现场核查日，实际使用资金648.5386万元，占预算资金比例54.59%，预算资金执行率低。</t>
  </si>
  <si>
    <t>张家界市永定区</t>
  </si>
  <si>
    <t>永定区农业农村局</t>
  </si>
  <si>
    <t>永定区省级专项资金指标总金额3053.50万元，截至现场核查日，实际使用资金2094.7779万元，占预算资金比例68.60%，预算资金执行率低。</t>
  </si>
  <si>
    <t>产业融合发展</t>
  </si>
  <si>
    <t>张家界市慈利县</t>
  </si>
  <si>
    <t>慈利县省级专项资金指标总金额1558.50万元，截至现场核查日，实际使用资金1466.233万元，占预算资金比例94.08%，预算资金执行率较低。</t>
  </si>
  <si>
    <t>如：湘财农指[2021]63号省级示范家庭农场专项资金90万元，资金实际支付45万元；湘财农指[2021]52号现代农业特色产业园项目200万，因两个项目未完工，只支付100万。</t>
  </si>
  <si>
    <t>1、资金利用率偏低。如湘财农指[2021]57号农业资源与安全利用项目，资金安排78万，其中池塘养殖尾水监测50万元资金，其中38万元资金未支付；湘财农指[2021]25号动物防疫项目47万，项目未完工，资金未支付。</t>
  </si>
  <si>
    <t>岳阳市平江县</t>
  </si>
  <si>
    <t>1、湘财农指[2021]57号农业资源与安全利用项目，资金安排26万，共两个项目，其中外来物种控防综合示范区建设20万元，因项目未完工只支付6.33万元，还余13.67万元未支付。湘财农指（2021）第47号文，农机购置累加补贴及装备创新研发资金49万元，共两个项目，其中保障农机购置补贴实施、农机安全生产、新机具新技术推广项目资金20万，项目正在实施中，暂未报账，资金未支付。</t>
  </si>
  <si>
    <t>1、湘财农指[2021]48号化肥减量增效、耕地保护与地力提升项目，其中三个项目资金合计70.5万，项目已完工验收，付款手续已提交到财政局暂未支付。</t>
  </si>
  <si>
    <t>资金使用管理</t>
  </si>
  <si>
    <t>娄底市新化县</t>
  </si>
  <si>
    <t>2021年耕地保护与地力提升和化肥减量增效资金项目21万元，2021年12月22号凭证支出差旅费5391.00元中，含用于“疫情清零”事项差旅费1750.00元。</t>
  </si>
  <si>
    <t>项目支出归集不准确，2021年农业资源与安全利用项目26万元，支出中含2020年农膜支出6773.10元。</t>
  </si>
  <si>
    <t>娄底市涟源市</t>
  </si>
  <si>
    <t>2021年省级农机购置累加补贴及装备创新研发项目资金67万元，项目支出归集不准确，项目支出中包含党史学习记录本、党徽等党建支出3468.00元；包含会计凭证封面封底、办公室取暖器等日常办公支出764.00元；包含少量新冠防疫物资（口罩）支出120元。</t>
  </si>
  <si>
    <t>娄底市双峰县</t>
  </si>
  <si>
    <t>项目支出凭证附件不齐全，如：2022年12月89号凭证，付外来物种防控租车费6600元，凭证后未见后附相关租车协议，租车可能产生的相关风险，未予以约定。</t>
  </si>
  <si>
    <t>化肥减量增效项目：部分项目实施内容与指标安排不符，如田间试验，财政安排10万元，实际安排计划支出14.7万元，耕地质量监测财政安排2万，实际计划安排1万。</t>
  </si>
  <si>
    <t>（湘财农指[2021]48号）</t>
  </si>
  <si>
    <t>常宁市沐林种养专业合作社</t>
  </si>
  <si>
    <t>支出凭证全部是白条，没有验收资料。</t>
  </si>
  <si>
    <t>常宁市兴忠生态农业有限公司</t>
  </si>
  <si>
    <t>支出凭证都是白条。</t>
  </si>
  <si>
    <t>示范家庭农场</t>
  </si>
  <si>
    <t>省级示范家庭农场项目未明确财政专项资金的使用范围。</t>
  </si>
  <si>
    <t xml:space="preserve">
衡南麒麟生态农业发展有限公司
</t>
  </si>
  <si>
    <t>武春家庭农场、欣兴家庭农场、利群家庭农场</t>
  </si>
  <si>
    <t>支出凭证全是白条</t>
  </si>
  <si>
    <t>志刚种养家庭农场</t>
  </si>
  <si>
    <t>部分支出的原始凭证为白条</t>
  </si>
  <si>
    <t>友文生态家庭农场</t>
  </si>
  <si>
    <t>部分凭证复印件为白条凭证。</t>
  </si>
  <si>
    <t>祁东县农业农村局</t>
  </si>
  <si>
    <t>指标文中涵盖3个支出方向：①草地贪夜蛾及水稻重大病虫监测；②柑橘黄龙病监测、创建柑橘黄龙病防控示范区；③中药材病虫害绿色防控技术示范。而实际使用仅涉及2个支出方向，草地贪夜蛾项目由农业局自筹资金使用。</t>
  </si>
  <si>
    <t>安乡县农机事务中心</t>
  </si>
  <si>
    <t>农业生产与保障服务-农机化发展项目，项目资金未设专账核算。</t>
  </si>
  <si>
    <t>常德市汉寿县</t>
  </si>
  <si>
    <t>农业生产与保障服务-植物防疫防控项目，项目资金未设专账核算。</t>
  </si>
  <si>
    <t>汉寿县耕地质量监测保护中心</t>
  </si>
  <si>
    <t>农业生产与保障服务-化肥减量增效、耕地保护与地力提升项目，项目资金未设专账核算。</t>
  </si>
  <si>
    <t>农业生产与保障服务-农业资源与安全利用项目，项目资金未设专账核算。</t>
  </si>
  <si>
    <t>常德市桃源县</t>
  </si>
  <si>
    <t>桃源县农机事务中心</t>
  </si>
  <si>
    <t>重要农产品稳产保供-农业农村资源统计监测预警与农产品营销促销、超级稻百亩示范片、农业转基因生物安全监管、畜牧生产、区域公用品牌建设、对外援助项目，存在从多个预算指标口径支付。如：项目差旅费通过预算指标“行政运行”、“其他支出”、主要原因为项目资金下达前，统计数据监测等工作需要下乡且属于全年开展，下达前用行政经费垫支支出。</t>
  </si>
  <si>
    <t>沅陵县农机事务服务中心</t>
  </si>
  <si>
    <t>个别项目单位未能专账核算，建立专项资金台账。如：沅陵县农机事务服务中心组织实施的“保障农机购置补贴实施、农机安全生产、新机具新技术推广及其他重点工作9万元”未实行专账核算和建立专项资金项目台账，因此不能严格区分该项专项资金项目和其他项目资金的使用情况。</t>
  </si>
  <si>
    <t>沅陵县农村经营服</t>
  </si>
  <si>
    <t>个别项目单位使用其他专项资金支付现代农业发展专项资金项目。如：《关于下达2021年省级示范家庭农场资金的通知》（湘财农指[2021]63号），支出方向：农业生产与保障服务，专项资金50万元，用于扶持沅陵县聚贤家庭农场等5家农场各10万元。沅陵县农村经营服务站因县财政资金困难，专项资金未拨付到位。而项目已实施完成，并已通过现场验收。沅陵县农村经营服站于2022年1月28日，经相关领导和部门同意，从县级财政安排给沅陵县农村经营服务站土地确权配套工作经费中，先行拨付了沅陵县聚贤家庭农场等5家农场各10万元，共计50万元，但此先行拨付的50万元，于2022年1月28日从沅陵县农村经营服务站分别汇入5家农场个人的银行账户。根据《沅陵县农村经营服务站关于做好2021年农发合作社省级示范社、省级示范家庭农场申报评选工作方案》：（一）省级示范社申报条件 1、依法登记设立。取得营业执照，有独立的银行账户。因此，此项先行分别拨付5家农场的50万元，也应当分别汇入农场对公银行账户。</t>
  </si>
  <si>
    <t>个别项目单位使用其他专项资金支付现代农业发展专项资金项目。如：《关于下达2021年农民合作社发展资金的通知》（湘财预[2021]211号）支出方向：农业生产与保障服务，专项资金60万元，财政支持环节与内容：支持3个农民合作社省级示范社用于基地建设、购买设备、品种引进改良、营销体系建设、人员培训等。现项目已实施完成，并通过现场组织验收。因县财政资金困难，未拨付到位。沅陵县农村经营服站于2022年1月29日，经相关领导和部门同意，从县级财政安排给沅陵县农村经营服站村级集体经济组织经费中（因当时两个村未及时验收）先行拨付了60万，其中：汇入沅陵县土家神针茶叶种植专业合作社20万元、沅陵县皇室茶业种植专业合作社20万元、沅陵县祥兴生猪养殖专业合作社20万元</t>
  </si>
  <si>
    <t>靖州县农机事务服务中心</t>
  </si>
  <si>
    <t>个别项目单位未能专账核算，建立专项资金台账。如：靖州县农机事务中心在组织实施的“保障农机购置补贴实施、农机安全生产、新机具新技术推广及其他重点项目”，支出该项专项资金28.44万元时，未建立专项核算及项目台账，与日常费用支出在同一明细账中按报账时间顺序列报，因此，本次检查中，我们不能严格区分日常费用与专项资金的支出。</t>
  </si>
  <si>
    <t>个别主管部门资金拨付过程中存在错误使用指标文的现象。现场评价发现，该单位2021年12月21日（2021-12-63#凭证），向长沙市岳麓慧专利代理事务所拨付财政专项资金5.99万元，报账单显示支出内容为花猪地理标志运营首付款3.69万元、花猪地理标志运营培训费2.30万元，根据资金支付审签单显示，该经费应从“长财外指【2020】57号2020年地理标志运用促进项目经费”列支，办理支付时错误使用湘财农指[2021]57号预算指标。经办人员自查发现错误，于2022年4月启动纠错程序，2022年4月20日，长沙市岳麓慧专利代理事务所退回5.99万元，收款户名“宁乡市财政局非税收入汇缴结算户”，账号“5937573618670000”。目前该资金暂作为往来款挂账。</t>
  </si>
  <si>
    <t>长沙市长沙县农业农村局</t>
  </si>
  <si>
    <t>个别主管部门资金拨付过程中存在错误使用指标文的现象。现场评价发现，农业特色小镇项目资金500.00万元，该项目截止至检查日共使用项目资金43.00万元，指标金额应结余457.00万元；实际结余399.00万元，差额58.00万元。该局2022年1月28日支付给湖南春泓建筑劳务有限公司春华集镇的提质提标工程款58.00万元，错误的使用该指标文支付。</t>
  </si>
  <si>
    <t>部分项目未制定项目资金管理制度，如产业融合发展、生猪定点屠宰场和病死动物无害化处理场洗消通道建设、一化四体系与三产融合等项目</t>
  </si>
  <si>
    <t>张家界洞溪七姊妹辣椒开发有限公司</t>
  </si>
  <si>
    <t>超级稻百亩示范片项目未制定项目资金管理制度</t>
  </si>
  <si>
    <t>财务管理</t>
  </si>
  <si>
    <t>1、存在部分项目单位未对专项资金实行专账管理，其中湘财农指[2021]63号省级示范家庭农场项目、湘财预[2021]211号农民合作社省级示范社项目、湘财农指[2021]56号一化四体系与三产融合项目等均有此情况。</t>
  </si>
  <si>
    <t>财农指[2021]53号农药安全监管项目资金80万元，项目资金中列支农业有毒有害保障津贴1.5万元，该津贴应计入基本支出工资福利支出。</t>
  </si>
  <si>
    <t>部分项目未按照省财政厅指标文规定的支出科目对专项资金支出进行核算：根据《湖南省财政厅关于下达2021年省级农业产业融合发展项目资金的通知》（湘财农指〔2021〕65号）规定，保靖县农业农村局下达湘西玉昆农业股份有限公司专项资金50万元的政府预算支出经济科目应当为“对企业补助”，但其中2022年1月18日拨付的专项资金30万元在资金拨付凭证上的政府预算支出经济科目却为“其他资本性支出”；未设立专账进行核算</t>
  </si>
  <si>
    <t>部分项目未按照省财政厅指标文规定的支出科目对专项资金支出进行核算：根据《湖南省财政厅关于下达2021年耕地保护与地力提升和化肥增量增效资金的通知》（湘财农指〔2021〕48号）规定，保靖县农业农村局支付保靖县裕民农机专业合作社田间肥效实验开支的政府预算支出经济科目应当为“机关商品和服务支出”，但实际使用的是“其他商品和服务支出”科目；支付“王兆锋”的施肥调查支出和土壤墒情检测费的政府预算支出经济科目应当为“机关商品和服务支出”，但实际使用的是“其他资本性支出”科目。</t>
  </si>
  <si>
    <t>耕地保护与地力提升</t>
  </si>
  <si>
    <t>部分项目未按照省财政厅指标文规定的支出科目对专项资金支出进行核算：根据《湖南省财政厅关于下达2021年农业一化四体系与三产融合资金的通知》（湘财农指[2021]56号）规定，下达至保靖县普戎镇人民政府10万元用于保靖县普戎镇产业基础设施建设，支出功能科目应当为“2130122农业生产发展”，政府预算支出经济科目应当为“599其他支出”。但保靖县普戎镇人民政府财政所10万元实际使用的支出功能科目“2139999其他农林水支出”，政府预算支出经济科目“30299其他商品和服务支出”。</t>
  </si>
  <si>
    <t>动物防疫防控资金下拨时计入“日常公用经费”，未计入“项目支出”，属于会计账务处理错误，未设立专账进行核算</t>
  </si>
  <si>
    <t>动物防疫补助、植物防疫防控和农机化发展3个项目未设立专户进行专账核算</t>
  </si>
  <si>
    <t>慈利县农机事务中心</t>
  </si>
  <si>
    <t>1、专项资金会计记账科目错误，根据《湖南省财政厅关于下达2021年省级农机购置累加补贴及装备创新研发资金的通知》（湘财农指[2021]47号）规定，使用专项资金发放新机具新技术推广补贴时预算会计记账科目应当为“农业生产发展”，但会计凭证上实际使用的预算会计记账科目是“对企业补助-其他对企业补助”或“个人农业生产补贴”。
2、专项财政授权/直接支付凭证中经济分类未按照省财政厅指标文规定的经济科目对专项资金支出进行核算，根据《湖南省财政厅关于下达2021年省级农机购置累加补贴及装备创新研发资金的通知》（湘财农指[2021]47号）规定，使用专项资金发放新机具新技术推广补贴时政府预算支出经济科目应当为“其他支出”，但部分财政直接支付凭证和财政授权支付凭证上实际使用的政府预算支出经济科目是“个人农业生产补贴”或“其他对个人和家庭的补助”。</t>
  </si>
  <si>
    <t>项目管理</t>
  </si>
  <si>
    <t xml:space="preserve">农机新机具、新技术推广资金项目，支付2021年农机新机具、新技术推广经费5.00万元，凭证后附件未见与“冷水江市众丰农机作业专业合作社”签订相关合同协议。
</t>
  </si>
  <si>
    <t>省级现代农业特色产业园项目验收结算单上未见验收单位签章。</t>
  </si>
  <si>
    <t>一化四体系与三产融合项目因实施单位外出学习，部分资料提供不齐全。</t>
  </si>
  <si>
    <t>家庭农场发展资金项目资料中未见提供评选依据和评选过程等材料</t>
  </si>
  <si>
    <t>2021年农业资源与安全利用项目26万元，2022年1月26号凭证，付租赁费22200.00元，款项支付到自然人“罗建萍”卡上，凭证后未见相关租车合同协议。</t>
  </si>
  <si>
    <t>生猪定点屠宰场和病死动物无害化处理场洗消通道建设补助项目6万元，实施单位新化县佳美食品有限公司于因土地纠纷于2021年6月10日停业至今，未产生效益。</t>
  </si>
  <si>
    <t>存在个别项目资料不齐全情况。</t>
  </si>
  <si>
    <t>个别项目未能提供项目资料，如：强制免疫村级劳务补助资金53万元。个别项目资料提供不完整，如：2021年受污染耕地安全利用143万元。</t>
  </si>
  <si>
    <t>现代农业特色产业园项目资金100万元，实施单位为湖南平洋农林科技开发有限公司。专项资金使用方案中“改造机耕道1635米，投入35万元”，经现场查看，道路两旁已长满草，路面整修不到位，项目有待进一步整改完善。</t>
  </si>
  <si>
    <t>受污染耕地安全利用项目资金95万元，“双峰县受污染耕地严格管控区农户补贴资金明细表（2021年度）”，表中“电话号码”一栏，全部空缺未填，明细表信息不完整，无法从联系电话去核实具体到人的补贴发放金额。</t>
  </si>
  <si>
    <t>2021年外来物种防控和野生植物资源保护专项资金项目，未达到项目绩效目标的时效性指标要求，根据项目绩效目标要求2021年内项目完工进度为90%，截止检查日，项目完工进度才达到进度90%的进度，未完工验收，项目进度缓慢。</t>
  </si>
  <si>
    <t>长株潭重金属污染耕地种植结构调整及休耕治理项目部分项目实施偏离实施方案，根据《2020年株洲市渌口区重金属污染耕地“淹水法”综合农艺措施示范推广实施方案》（禄农[2020]23号）文件，（1）工作内容项中增施高品有机肥3000亩，实际签订合同实施亩数为842亩；（2）工作内容项中种植绿肥5000亩，实际未实施。</t>
  </si>
  <si>
    <t>农机购置省级累加补贴项目进展缓慢，截止至绩效评价日农机购置数据还未采集完毕。</t>
  </si>
  <si>
    <t>2021年农民合作社发展专项项目、2021年省级示范家庭农场，验收资料不齐全，验收组仅签署了验收合格意见，无相关资料支撑。</t>
  </si>
  <si>
    <t>第三方验收机构验收手续流于形式。检查过程发现长株潭重金属污染耕地种植结构调整及休耕治理专项项目，攸县重金属污染耕地“淹水法”综合农艺措施示范推广项目淹水灌溉台账，个别村镇第三方监理公司（湖南省金水科技发展有限公司）有未签字验收的现象，如：第三方监理公司对位于新市镇何岭村攸县万丰生态农业发展责任公司重金属污染耕地“淹水法”到位验收确认验收总表进行了签字确认，但却未对相对应的淹水灌溉台账进行相关验收确认。</t>
  </si>
  <si>
    <t>1、检查中发现部分项目实施滞后，截至绩效评价日，暂未完工验收的项目共计6个。未开工项目1个。
2、部分项目实际实施与预算安排不一致，如湘财农指[2021]6号文，农业生产与保障服务：生猪定点屠宰场和病死动物无害化处理场洗消通道建设项目资金14万元，该项目尚未实施。根据湖南省财政厅文件要求，该补贴用于消洗通道的新建和改建，根据华容县畜牧水产中心建设投资概算表，其中含办公及通讯设备6万元，与补贴的用途不符。</t>
  </si>
  <si>
    <t>检查中发现部分项目实施滞后，截至绩效评价日，暂未完工验收的项目共计6个。未开工项目0个。
1、部分项目实际实施日期与预算安排不一致，如湘财农指[2021]53号农药安全监管项目资金80万元。根据农业农村局提供的项目支出预算绩效申报表，该项目的起止时间为2021年3月，2021年11月支付岳阳县福来餐饮万福来店19030.00元，附件中的会议审批单审批的会议日期2020年10月28日。会议日期2020年10月28日与项目支出预算绩效申报表起止时间2021年3月存在冲突。
2、湘财农指[2021]57号农业资源与安全利用项目78万元。其中①外来物种防控综合示范区建设15万元，未见项目实施方案，未见岳阳县农业农村局不定期抽查记录，张谷英镇10万元资金于2022年1月24日支付2万元，未见合同或协议，其余8万未使用。高桥村2万及荣湾湖村2万元未提供发票及协议。剩余1万元用在受污染耕地治理，未用在外来生物防控。②池塘养殖尾水监测50万元资金，其中38万元资金未下拨至施工单位，未见项目招投标资料、验收表。其余12万元未提供资料。</t>
  </si>
  <si>
    <t>部分项目实施滞后，截至绩效评价日，暂未完工验收的项目共计4个。未开工项目0个。其中两个项目还在项目期内。湘财农指[2021]57号农业资源与安全利用项目，其中外来物种控防综合示范区建设20万元，项目未完工。湘财农指（2021）第47号文，农机购置累加补贴及装备创新研发资金49万元，其中保障农机购置补贴实施、农机安全生产、新机具新技术推广项目资金20万，项目正在实施中。</t>
  </si>
  <si>
    <t>缺少标准化门店建设项目工程结算和验收资料。</t>
  </si>
  <si>
    <t>安乡县畜牧水产事务中心</t>
  </si>
  <si>
    <t>农业生产与保障服务-生猪定点屠宰场和病死动物无害化处理场洗消通道建设项目，资金下达日期晚于实施方案日期。湖南省财政厅关于下达生猪定点屠宰场和病死动物无害化处理场洗消通道建设补助资金的通知（湘财农批【2021】6号）文件下发时间为2021年5月20日，而安乡县畜牧水产事务中心2021年生猪定点屠宰场和病死动物无害化处理场洗消建设补助实施方案时间为2021年8月19日，</t>
  </si>
  <si>
    <t>安乡县农业农村局</t>
  </si>
  <si>
    <t>体系能力建设与补短板-一化四体系与三产融合项目，存在项目实施在前批复在后情况。“稻油轮作“三化”技术示范项目经费15万实际支出时间为2021年8月31日，而项目财政厅项目资金下达时间为2021年10月8日（湘财农指【2021】56号文件）。</t>
  </si>
  <si>
    <t>农业生产与保障服务-受污染耕地安全利用，存在实际实施金额大于项目下达资金的问题。该项目省级下达的资金86万元，项目中标实际实施金额为145.80万元，项目已完工暂未验收。</t>
  </si>
  <si>
    <t>农业生产与保障服务-农药安全监管项目，存在项目实施早于实施方案日期的问题。如：现场核查交通费、伙食费填报的日期2021年6月28日，而实施方案日期为2021年7月6日。下半年下达资金，项目实施上半年已经开始并报账。</t>
  </si>
  <si>
    <t>桃源县农村经营服务站</t>
  </si>
  <si>
    <t>农业生产与保障服务-家庭农场发展项目，存在土地流转合同要素审核不严谨。如桃源县黑岩冲家庭农场出租方万月秋与承租方何锦兴签订合同中合同条款第三、转包(出租)价格与支付方式 转包（出租）价款按下列第2种方式计算：.......2、每亩每年支付人民币1175元，共2350元（11.75亩）。每亩金额存在错误，实为200元/亩。合同条款签订应严谨，以防范法律风险。</t>
  </si>
  <si>
    <t>农业生产与保障服务-农民合作社项目，存在合作社无批复的问题。存在湘财预[2021]211号，湖南省财政厅关于下达2021年农民合作社发展资金的通知资金分配表中支持3个农民合作社省级示范社，而湘农函【2021】114号，关于2021年湖南省农民合作社省级示范社的批复只有2个农民合作社，桃源县华星湘西黑猪养殖专业合作社无批复的问题。</t>
  </si>
  <si>
    <t>常德市石门县</t>
  </si>
  <si>
    <t>农业生产与保障服务-农民合作社项目，存在申报表未签字或盖章的情况。 如：“石门县瑞丰粮油专业合作社、石门山宝泰清茶业专业合作社（百佳社） 农民合作社省级示范社申报表”未经县级主管部门负责人签字或盖章。</t>
  </si>
  <si>
    <t>农业生产与保障服务-家庭农场发展项目，存在合同或协议未约定价格与支付方式的情况。如：石门县樱桃溪家庭农场申报方案中“土地流转合同或协议复印件和清册  转包（租赁）土地基本情况表 三、转包（租赁）价格与支付方式 转包（租赁）价款按下列第    种方式计算：........”未合同未约定价格和支付方式。</t>
  </si>
  <si>
    <t>农业生产与保障服务-化肥减量增效、耕地保护与地力提升项目，存在项目先实施后下文的情况。如：2020年12月63号凭证2020年12月23日支付田间试验劳务费5万元、2021年3月13号凭证2021年3月31日支付田间试验监测点用肥料22,550.00元，湘财农指【2021】48号文件资金下达时间为2021年9月30日。</t>
  </si>
  <si>
    <t>未能及时组织项目实施。沅陵县农业农村局应组织实施的“开展茶叶病虫害绿色防控技术示范与推广”、“开展酸化土壤治理示范面积1万亩”、“农业野生植物原生境保护区管护”三个专项资金项目，因财政资金困难，资金未拨付到位，项目尚未实施。</t>
  </si>
  <si>
    <t>沅陵县五丰生态种养专业合作社</t>
  </si>
  <si>
    <t>项目已实施完成，未能及时验收。支出方向：体系能力建设与补短。沅陵县五丰生态种养专业合作社实施养殖配套设施和粪污处理设施建设项目1个，现项目已完成，正在申请验收；</t>
  </si>
  <si>
    <t>沅陵县蜂业特色产业园</t>
  </si>
  <si>
    <t>项目已实施，未能及时完成。创建沅陵县蜂业特色产业园的2个实施单位，其中：沅陵县紫荆堂蜂业有限公司已实施厂房改扩建选址、土地审批并公示、可行性论证、申请办理银行贷款等工作，未实施完成；其二，沅陵县借母溪蜂业有限公司已实施园区建设内容的初步设计与施工准备、园区冻库基脚的开挖与整理、园区地面硬化工程、冻库材料商洽及冻库板房、压缩机等设备的采购等工作，未实施完成。</t>
  </si>
  <si>
    <t>沅陵县天华山茶叶有限公司酉春赋碣滩茶产业园</t>
  </si>
  <si>
    <t>项目已实施，未能及时完成。沅陵县天华山茶叶有限公司酉春赋碣滩茶产业园：计划建设园区道路1500米，实际完成500米， 未完成的1000米正在组织实施</t>
  </si>
  <si>
    <t>项目已实施，未能及时完成。财政支持环节与内容：完成取土化验95个，开展测土配方施肥农户调查、施肥指导等工作9.5万元；田间试验5个，5万元。现已实施65份耕地质量等级调查评价、50个典型农户施肥情况跟踪调查等工作。项目已实施，未全面完成。</t>
  </si>
  <si>
    <t>溆浦永福生物科技有限公司</t>
  </si>
  <si>
    <t>项目已实施，未能及时完成。支出方向：农业生产与保障服务。项目内容：生猪定点屠宰场和病死动物无害化处理场洗消通道建设。该项目溆浦县农业农村局于2021年8月下达给溆浦永福生物科技有限公司沅陵收集中心，该公司立即组织实施项目建设，但因该公司领导调动频繁，导致项目建设时断时续，最长时停工2个多月，目前项目仅完工50%。</t>
  </si>
  <si>
    <t>项目已实施，未能及时完成。支出方向：体系能力建设与补短。建设内容：在沅陵县官庄镇黄壤坪村青龙嘴组由沅陵县茂盛牧业有限公司改造升级公司养殖场的基础设施建设。现项目正在实施，未完工。</t>
  </si>
  <si>
    <t>辰溪县陈氏生态种养农民专业合作社柑桔产业园</t>
  </si>
  <si>
    <t>项目已实施完成，未能及时组织验收。财政支持环节与内容：支持辰溪县陈氏生态种养农民专业合作社柑桔产业园，支持100万元。项目实施主要在辰阳镇王家坪基地建设700平方米通风库、柑桔商品化处理设备、基地园区机耕道、基地园区水肥一体化等设施建设。现项目实施已完成，待验收。</t>
  </si>
  <si>
    <t>项目已实施完成，未能及时组织验收。财政支持环节与内容：创建辰溪县五溪生态农业农民专业合作社优质鱼类（种业）产业园，支持100万元。项目建设主要对投资产业园水稻主栽品种、养殖品种进行了种养品种更新、增加太阳能物理杀虫灯、测土配方和水质智能监测、投料机、增氧设备、新建池塘标准生态渠道等基础设施提升，现项目实施已完成，待验收。</t>
  </si>
  <si>
    <t>项目已组织实施，未能及时完工。财政支持环节与内容：开展酸化土壤治理示范面积1万亩。现专项资金财政未拨付到位。项目实施以酸性土壤改良为主的退化耕地治理1万亩，创建2个酸性土壤改良千亩示范片，5个酸性土壤改良监测占。项目已施实退化耕地治理面积1.1万亩，项目实施前、后开展耕地质量评价原点取样化验分析20个。项目已完成90%，待完成事项主要为水稻还未成熟，需测产验收，土壤需取样检测</t>
  </si>
  <si>
    <t>项目已组织实施，未能及时完工。财政支持环节与内容：完成取土化验80个、开展测试配方施肥农户调查、施肥指导等工作8万元；田间试验10个（含2020年5个），10万元。现项目已实施完成耕地质量等级调查评价土壤取样检测85个，田间肥效试验10个，完工百分比90%。待完成项目主要为水稻还需测产验收，因水稻还未成熟，产量及土壤检测无法完成。</t>
  </si>
  <si>
    <t>项目已组织实施，未能及时完工。财政支持环节与内容：农业野生植物资源保护及资源调查。项目实施主要开展三项调查：一是农业野生植物资源调查；二是外来入侵物种调查；三是秸秆资源调查。现项目未实施完成，已实施27%左右</t>
  </si>
  <si>
    <t>项目已组织实施，未能验收。项目用于支持溆浦永福盛生物科技有限公司对病死猪无害化处理工作，经县蓄牧水产事务中心落实核对：溆浦永福盛生物科技有限公司无害处理纸质台账统计的头数为55361头，与省病死动物无害化处理平台年度设定目标60775头，尚有5414头差距。该公司声称是省无害化处理平台跨年度统计所致。该公司如果能提供有效的情况补充说明，县畜牧水产事务中心将予以认定溆浦永福盛生物科技有限公司完成无害化处理任务，暂时未支付到位的资金将择期支付到位。</t>
  </si>
  <si>
    <t>溆浦县兄弟生态种养专业合作社柑桔产业园</t>
  </si>
  <si>
    <t>项目已组织实施，未能及时完工。财政支持环节与内容：创建溆浦县兄弟生态种养专业合作社柑桔产业园，支持100万元。该项目已于2022年6月24日经溆浦县农业农村局阶段性验收，已完成园区沟渠硬化，农药集中喷洒系统、果园安全监控系统、果园围栏防护网等项目的安装，已实施柑桔品种改良100亩，已实施完成总项目实施内容的70%。现商品化处理生产线、定做产品包装盒正在实施，处于洽谈和设计实施过程当中，预计9月底前完成所有建设内容。</t>
  </si>
  <si>
    <t>项目已组织实施，未能及时完工。项目重点支持环节为农业野生植物源保护及资源调查（10万元）、农业环境定位监测工作（6万元）。现已完成全年农业环境定点监测工作，并每月定期定点开展农业环境监测工作；农业野生植物源保护及资源调查工作正在实施中，尚未完成。</t>
  </si>
  <si>
    <t>已组织实施，未能及时完工。实施内容：2021年全年作业季应完成水稻机插秧和有序机抛秧面积3万亩（其中机抛秧面积1.5万亩）。现已完成机插秧和有序机抛秧面积1.84万亩，其中机插秧作业面积1.25万亩，机抛秧作业面积0.59万亩，任务完成率为61.33%，项目未全部完工。</t>
  </si>
  <si>
    <t>项目已组织实施，未能及时完工。《关于下达2021年省级示范家庭农场资金的通知》（湘财农指[2021]63号），专用资金90万元，用于支持9个家庭农场的发展资金各10万元。该项目中7个农场完成项目任务的实施内容并已通过验收；溆浦黄三家庭农场、溆浦县康福种养家庭农场两个农场的农场主因疫情影响，滞留外地，造成项目暂未完工。因此，该项中有2个家庭农场的项目，已实施未完工。</t>
  </si>
  <si>
    <t>靖州县湘百仕酒业有限责任公司杨梅产业园</t>
  </si>
  <si>
    <t>项目已组织实施，未能及时完工。该项目已完成500米砂石机耕路建设、已签订1000吨杨梅果汁饮料生产线订购合同、已订购装罐机4台、储存罐16个试。因疫情影响，人员流动少，产品销售不畅，导致公司资金周转困难，现1000吨杨梅果汁饮料生产线建设资金未付尾款，影响到项目的建设完成进度。现已完成总体目标量的54%，预计今年10月份完成安装调试。</t>
  </si>
  <si>
    <t>项目已组织实施，未能及时完工。实施内容：用于完成75个取土化验和8个田间试验。该项目因2021年土肥站站长生病长期住院，未能及时与财政对接该笔资金用于开展相关工作，2021年度完成50个取土化验项目。2022年度县农业农村局把该项工作已纳入工作方案，落实完成2021年度未完成的25个取土化验和8个田间试验。</t>
  </si>
  <si>
    <t>项目已组织实施，未能及时完工。财政支持环节与内容：农药风险监控。该项目已组织实施农药安全风险调查、定点监测、风险评估与预警，因受季节性影响病虫害防治调查还在进行中。该项目已组织完成60%的实施内容。</t>
  </si>
  <si>
    <t>湖南省农业技术推广总</t>
  </si>
  <si>
    <t xml:space="preserve">个别项目应验收未验收。湖南省农业技术推广总站2021年12月31日10号凭证，支付8家单位农业优势特色产业集群项目省级专家指导服务团队专家技术示范协议款130万元，其中：涉及本次现场评价资金中的“五彩湘茶”产业集群项目支付35万元、“湘九味”中药材产业集群项目支付15万元，另外80万元资金由非本次现场评价的“优势特色产业集群省级专家技术团建设”项目支付。湖南省农业技术推广总站作为甲方、相关农业农村局作为乙方，委托单位作为丙方，签订委托示范协议。协议约定，“甲方负责制定项目省级实施方案，提出项目实施及管理要求，组织开展项目验收；乙方负责督促，协助丙方制定合作项目具体实施方案，提供技术指导服务，受甲方委托进行项目监督管理”。现场评价发现，在支付示范协议款前，该站未按协议约定开展项目验收；项目实施资料中，也未见乙方监督管理记录。
</t>
  </si>
  <si>
    <t xml:space="preserve">个别项目管理程序存在瑕疵。长沙市长沙县农业特色小镇项目资金500.00万元，共分8个项目实施，现场评价发现，其中的试验农田设施提质项目，项目立项还在申请中，项目尚未开工建设。
</t>
  </si>
  <si>
    <t xml:space="preserve">个别项目实施过程中管理不够到位。长沙市宁乡市农业农村局2021年10月12日制定的资金使用方案（宁农局发【2021】67号），安排8万元专项资金用于开展茶叶病虫害绿色防控示范。计划由湖南天井茶叶有限公司大屯营三仙坳村天井茶场负责实施，示范面积500亩；实施过程中该茶场账户被冻结， 2022年4月25日原承担单位申请放弃该项目；宁乡市农业农村局2022年5月调整项目实施单位为湖南湘沩茶叶有限公司，实施地点为该公司沩山基地，示范面积200亩，湖南湘沩茶叶有限公司2022年6月2日向宁乡市农业农村局申请承担示范项目。因示范单位变更不够及时，导致茶叶病虫害绿色防控示范任务推迟。
</t>
  </si>
  <si>
    <t>实施单位未提供或未制定相关项目管理资料。如农业特色小镇融合发展项目未制定项目实施方案，未见项目自评报告，未提供项目产出证明材料；贫困地区品牌建设奖补项目未见项目自评报告；产业融合发展项目未制定项目业务管理制度，未提供相关合同资料等。</t>
  </si>
  <si>
    <t>实施单位未提供或未制定相关项目管理资料。如农机化发展项目实施中发生的业务未提供相应的合同文件；贷款贴息未提供项目产出证明材料、项目自评报告和项目评分表。</t>
  </si>
  <si>
    <t>实施单位未提供或未制定相关项目管理资料。如农机化发展项目未提供项目产出证明材料；超级稻百亩示范片未制定项目实施方案，未提供项目自评报告等。</t>
  </si>
  <si>
    <t>实施单位未提供或未制定相关项目管理资料。如生猪定点屠宰场和病死动物无害化处理场洗消通道建设未提供合同资料和项目产出证明材料；养殖环节病死猪无害化处理未提供合同、发票、项目产出证明材料，未设立台账；水稻机插机抛作业试点未提供项目实施方案和合同；省级示范区域性农业社会化综合服务中心无合同；超级稻百亩示范片未制定本公司项目业务管理制度等。</t>
  </si>
  <si>
    <t>绩效完成情况</t>
  </si>
  <si>
    <t>株洲市醴陵市农业农村局</t>
  </si>
  <si>
    <t>现代农业特色产业园醴陵市皓缘种植农民专业合作社完工进度80%，其中项目施工内容，产品展销体验中心未开始开工建设；株洲市醴陵市2021年农药安全监管及农药包装废弃物收处推进县建设项目未完工，部分项目实施中未完工。</t>
  </si>
  <si>
    <t>农业农村局2021年外来物种防控和野生植物资源保护专项资金项目，未达到项目绩效目标的时效性指标要求，根据项目绩效目标要求2021年内项目完工进度为90%，截止检查日，项目完工进度才达到进度90%的进度，未完工验收，项目进度缓慢。株洲市渌口区农机事务中心农机购置累加补贴，农机购置累加补贴正在造册收集农机购置数据暂未完工。</t>
  </si>
  <si>
    <t>农业农村局贫困地区品牌建设项目未完工，项目处于申报筹建阶段（已经完成贫困地区农产品品牌建设符合相经营主体采集工作）；茶陵县农业农村局2021年耕地保护与地力提升和化肥减量增效项目未完工，项目处于施工阶段；茶陵县农业农村局超级稻百亩示范片项目未完工，项目处于施工阶段。茶陵县农业农村局2021年农业资源与安全利用资金项目资金15万元，现场评价发现，项目尚未开工建设。</t>
  </si>
  <si>
    <t>农业农村局关于下达2021年现代农业特色产业园项目未完工，株洲众森生态农业公司特色豆制品产业项目处于施工阶段未投产，施工进度缓慢。</t>
  </si>
  <si>
    <t>未完工的四个项目，其中两个项目还在项目实施期内，另外两个：湘财农指[2021]57号农业资源与安全利用项目，其中外来物种控防综合示范区建设20万元，项目未完工。湘财农指（2021）第47号文，其中保障农机购置补贴实施、农机安全生产、新机具新技术推广项目资金20万，项目正在实施中，暂未报账，资金未支付。</t>
  </si>
  <si>
    <t>受污染耕地安全利用项目(46万元)因项目仍在制定方案中，截至绩效评价日还未开工</t>
  </si>
  <si>
    <t>①田间实验项目共5个，截至绩效评价日只完成4个（一季稻不同施用量未完成）；
②取土化验项目目前未完工，农业方垫资完成2个</t>
  </si>
  <si>
    <t>农药风险监测因项目仍在制定方案中，截止绩效评价日还未开工</t>
  </si>
  <si>
    <t>衡南县农机事务中心</t>
  </si>
  <si>
    <t>保障农机购置补贴实施、农机安全生产、新机具新技术推广及其他重点工作项目还未完工，剩余9万元。</t>
  </si>
  <si>
    <t>湘财农指(2021)47号</t>
  </si>
  <si>
    <t>怀化市</t>
  </si>
  <si>
    <t>部分项目未全面实施完成或未开工，计划专项资金项目未能全面达到预计的绩效目标。如：沅陵县3个项目实施未开展，6个项目正在实施未完工；辰溪县3个项目正在实施未完工；溆浦县5个项目正在实施未完工；靖州县3个项目正在实施未完工。</t>
  </si>
  <si>
    <t>长沙市望城区农业农村局</t>
  </si>
  <si>
    <t xml:space="preserve">个别项目绩效指标设置不够合理。长沙市望城区省级示范家庭农场项目，根据湘财农指[2021]63号文《关于下达2021年省级示范家庭农场资金的通知》，下达专项资金80万元，支持望城区8家家庭农场，每单位10万元；建设方案中绩效指标设定为济效益指标中总产值年度指标值为100万元，总产值增值为10万元。现场评价有6家单位未完成绩效指标，主要原因在于项目支持的家庭农场主要以水稻种植为主，经营规模200亩左右，依据水稻平均亩产和价格计算，各经营主体难以实现年产值100万元、年产值增值10万元的绩效指标。上述项目在设定绩效指标的过程中，未充分考虑项目建设的客观实际，导致指标设置存在偏差，项目实施过程中主管部门也未及时进行指标的优化调整。
</t>
  </si>
  <si>
    <t>长沙市望城区美海生态种养殖农民专业合作社</t>
  </si>
  <si>
    <t xml:space="preserve">个别项目未完成建设任务。长沙市望城区美海生态种养殖农民专业合作社承担的“超级稻百亩示范片”项目，指标文件（湘财农指[2021]59号）金额10.00万元，实际到位资金10.00万元，实际使用资金0万元，资金预算结余10.00万元，资金到位结余10.00万元。承担单位于2021年12月29日向长沙市望城区农业农村局申请项目验收；2022年1月11日，长沙市望城区农技服务中心进行初审，认定该单位种植的水稻不是超级稻品种，不符合项目验收标准，建议暂缓验收。该合作社目前已经购买了超级稻中嘉早17号种子、肥料等生产资料，已进行种植，待早稻收获后，再行验收。
</t>
  </si>
  <si>
    <t>个别投入较大的项目未及时完成制约财政资金效益地充分发挥。“五彩湘茶”产业集群建设资金204.00万元、“湘九味”中药材产业集群建设资金300.00万元，尚未支出资金总额467.79万元、占比92.82%，因省政务管理服务局等有关部门统一暂缓省直部门政务信息系统建设项目前置审查，未完成采购和建设。一化四体系与三产融合项目资金840.00万元，尚未支出资金总额308.35万元、占比 36.71%，实施地点为农业农村厅西院北栋办公楼，因该场地改造工程尚未完工，预计10月份场地交付后，项目采购的设备才能进行安装调试。</t>
  </si>
  <si>
    <t>个别投入较大的项目未及时完成制约财政资金效益地充分发挥。全省农业成果陈列展示信息化项目和一体化体系与三产融合项目资金720.00万元，尚未支出资金总额530.43万元、占比73.67%，主要是项目建设相关审批程序较多、流程复杂。</t>
  </si>
  <si>
    <t>个别投入较大的项目未及时完成制约财政资金效益地充分发挥。长株潭重金属污染耕地种植结构调整及休耕治理项目资金390.00万元，尚未支出资金总额390.00万元、占比100.00%，主要原因是实施单位未及时完成检测数据的对比及统计，项目验收未完成导致资金无法拨付。</t>
  </si>
  <si>
    <t>个别投入较大的项目未及时完成制约财政资金效益地充分发挥。长沙市宁乡市优质湘猪产业集群项目建设项目资金1,085.00万元（其中：中央资金900万元、省级资金185万元），尚未支出资金总额1,085.00万元、占比100.00%，除大成桥生态养殖场建设子项目和长田养殖场建设子项目已经完成待验收，其他项目尚未完工。</t>
  </si>
  <si>
    <t>部分项目尚未完工或未进行验收。如农业特色小镇融合发展项目未完工和进行验收，资金尚未拨付使用；农机化发展项目未完工和验收；耕地保护与地力提升因季节性原因尚未完工；农业资源与安全利用项目尚未完工等。</t>
  </si>
  <si>
    <t>部分项目尚未完工或未进行验收。如现代农业特色产业园项目和百企培育项目属于先建后补的奖补资金，支持的建设内容尚未验收；莓茶地理标志保护项目已经完工但未验收；农机化发展项目尚未完工；农药安全监管因下半年还有秋播工作导致项目未完工。</t>
  </si>
  <si>
    <t>部分项目尚未完工或未进行验收。如产业融合发展属于先建后补的奖补资金，支持的建设内容尚未验收；农药安全监管因资金拨付时间较晚导致项目尚未完工和验收；标杆龙头企业和千企帮衬奖补项目已完工但尚未验收；一化四体系与三产融合中稻鱼养殖项目尚未验收；超级稻百亩示范片未完工和验收。</t>
  </si>
  <si>
    <t>部分项目未进行验收。如农机化发展项目、耕地保护与地力提升、农业资源与安全利用项目和省级现代农业产业园项目尚未进行验收；一化四体系与三产融合项目中有基础设施建设和高品质中药材生产与精深加工2个子项目完工但未进行验收。</t>
  </si>
  <si>
    <t>反映的问题</t>
  </si>
  <si>
    <t>由于外出务工人员较多，农村劳动力比较缺乏，在项目实施过程中存在较多困难。</t>
  </si>
  <si>
    <t xml:space="preserve">植物防疫防控。蔬菜、茶叶、柑桔病虫害绿色防控在非主产区、非规模化种植园地，管理粗放或放弃管理，面积不大，但分布较广，已成为实蝇类害虫防治死角，防治工作难度大。部分防控措施如性诱、灯诱等可覆盖一定区域，需规模性投入，目前基本是项目示范投入，个体农户缺乏投入积极性。
   </t>
  </si>
  <si>
    <t xml:space="preserve">一是补贴工作经费不足，我县受污染耕地基数大，受资金限制不能在全县范围内对受污染耕地进行全面治理与修复工作。二是农业资源保护与利用站专业技业技术人员不足老化严重。
  </t>
  </si>
  <si>
    <t xml:space="preserve">水稻机插秧和有序机抛秧作业存在的问题
    1、作业补贴资金未及时到位，由于县财政资金紧缺，奖补资金未能及时兑付，影响了机手积极性。2018年、2019年、2020年我县的社会化服务项目补贴资金支年下半年才拨付。2021年的作业补贴资金至今未能拨付，机手担心作业后拿不一到作业补贴，参与积极不高，影响了项目的实施。
    2、插（抛）秧机作业数据不全，监测平台数据失真。主要原因：一是部分终端未续流量费；二是部分机手因对终端设备不了解，有的作业时未开机，有的作业中出现故障未及时排险；三是终端品牌多，系统不兼容，数据上传失效。
    3、集中育秧面积不足。一是受种子和气候影响，水田多地机抛育秧失败，影响了服务主体积极性，造成育秧面积不足； 二是机抛育秧没有专门的基质买，需要自己配制，质量无保证，造成秧苗生长不齐，影响了服务主体的积极性。
    4、机抛秧技术推广难度较大。有序机抛秧技术相对机插秧技术来说，主要有三点不足：一是育秧技术难掌握，质量无保障；二是秧苗不能卷，秧盘不能重叠，运输成本高；三是机抛秧要求作业人员较多，劳力难找；四是抛揣机设计还有缺陷，作业中故障较高，机手对机抛秧积极性受到严重影响。
   </t>
  </si>
  <si>
    <t xml:space="preserve">农机化发展存在的问题
    1、机械装备结构不合理，农机化服务体系不健全。由于大中型农机具较少，小型农机具居多，配套率过低，农机作业范围狭窄，致使其整体功能的发挥受到限制。同时，农机化服务体系尚未健全，农机服务网络缺乏，特别是农机具作业过程中不能及时排除故障，更显得无所作为，农机服务与农机现代化水平适应。  
    2、作业成本高，农民热情低。调查中发现，目前构成农机作业各项成本中，油料成本已变成主要成本之一。油料价格变动对农机生产成本的影响最大，若成本过高。则直接影响农民对发展农机化的热情。
  </t>
  </si>
  <si>
    <t>说明：填报时注意以大类别为主线，简洁描述项目单位问题事实；建议将问题大类别分为：政策、绩效完成程度、资金分配和执行进度、资金使用管理、项目管理等；此表作为绩效评价报告的附件。</t>
  </si>
  <si>
    <t>绩效评价有关问题数据统计汇总表</t>
  </si>
  <si>
    <t xml:space="preserve">被评价项目名称： 现代农业发展专项                第三方机构： 恒信弘正会计师事务所有限责任公司                     单位：万元、个                                                                                                                            </t>
  </si>
  <si>
    <t>具体项目名称</t>
  </si>
  <si>
    <t>绩效评价金额</t>
  </si>
  <si>
    <t>现场评价金额</t>
  </si>
  <si>
    <t>现场评价发现问题数据统计</t>
  </si>
  <si>
    <t>尚未支出资金总额</t>
  </si>
  <si>
    <t>占比</t>
  </si>
  <si>
    <t>挤占挪用资金总额</t>
  </si>
  <si>
    <t>多头申报资金</t>
  </si>
  <si>
    <t>现场评价项目数</t>
  </si>
  <si>
    <t>已完工项目数</t>
  </si>
  <si>
    <t>未完工项目数</t>
  </si>
  <si>
    <t>未开工项目数</t>
  </si>
  <si>
    <t>合  计</t>
  </si>
  <si>
    <t>说明：此表作为绩效评价报告的附件，由第三方机构根据评价工作如实填写。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</si>
</sst>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 numFmtId="179" formatCode="0.00_);[Red]\(0.00\)"/>
    <numFmt numFmtId="180" formatCode="0.0000_ "/>
    <numFmt numFmtId="181" formatCode="_ * #,##0.0000_ ;_ * \-#,##0.0000_ ;_ * &quot;-&quot;??_ ;_ @_ "/>
    <numFmt numFmtId="182" formatCode="#,##0.0000_ "/>
    <numFmt numFmtId="183" formatCode="_(* #,##0.00_);_(* \(#,##0.00\);_(* &quot;-&quot;??_);_(@_)"/>
    <numFmt numFmtId="184" formatCode="#,##0_ "/>
  </numFmts>
  <fonts count="70">
    <font>
      <sz val="11"/>
      <color theme="1"/>
      <name val="等线"/>
      <charset val="134"/>
      <scheme val="minor"/>
    </font>
    <font>
      <sz val="11"/>
      <color theme="1"/>
      <name val="楷体_GB2312"/>
      <charset val="134"/>
    </font>
    <font>
      <sz val="11"/>
      <color theme="1"/>
      <name val="仿宋_GB2312"/>
      <charset val="134"/>
    </font>
    <font>
      <sz val="20"/>
      <color theme="1"/>
      <name val="方正小标宋_GBK"/>
      <charset val="134"/>
    </font>
    <font>
      <b/>
      <sz val="11"/>
      <color theme="1"/>
      <name val="仿宋_GB2312"/>
      <charset val="134"/>
    </font>
    <font>
      <sz val="10"/>
      <color theme="1"/>
      <name val="仿宋_GB2312"/>
      <charset val="134"/>
    </font>
    <font>
      <b/>
      <sz val="10"/>
      <color theme="1"/>
      <name val="Times New Roman"/>
      <charset val="134"/>
    </font>
    <font>
      <b/>
      <sz val="10"/>
      <color theme="1"/>
      <name val="仿宋"/>
      <charset val="134"/>
    </font>
    <font>
      <b/>
      <sz val="11"/>
      <color theme="1"/>
      <name val="Times New Roman"/>
      <charset val="134"/>
    </font>
    <font>
      <b/>
      <sz val="11"/>
      <color theme="1"/>
      <name val="宋体"/>
      <charset val="134"/>
    </font>
    <font>
      <b/>
      <sz val="20"/>
      <color theme="1"/>
      <name val="方正小标宋_GBK"/>
      <charset val="134"/>
    </font>
    <font>
      <b/>
      <sz val="11"/>
      <color theme="1"/>
      <name val="楷体_GB2312"/>
      <charset val="134"/>
    </font>
    <font>
      <b/>
      <sz val="10"/>
      <color theme="1"/>
      <name val="仿宋_GB2312"/>
      <charset val="134"/>
    </font>
    <font>
      <b/>
      <sz val="10"/>
      <color rgb="FF000000"/>
      <name val="仿宋"/>
      <charset val="134"/>
    </font>
    <font>
      <b/>
      <sz val="10"/>
      <name val="仿宋"/>
      <charset val="134"/>
    </font>
    <font>
      <b/>
      <sz val="12"/>
      <color theme="1"/>
      <name val="等线"/>
      <charset val="134"/>
      <scheme val="minor"/>
    </font>
    <font>
      <b/>
      <sz val="10"/>
      <color indexed="0"/>
      <name val="仿宋"/>
      <charset val="134"/>
    </font>
    <font>
      <b/>
      <sz val="20"/>
      <name val="仿宋"/>
      <charset val="134"/>
    </font>
    <font>
      <b/>
      <sz val="10"/>
      <color theme="5"/>
      <name val="仿宋"/>
      <charset val="134"/>
    </font>
    <font>
      <b/>
      <sz val="10"/>
      <color rgb="FF3D4757"/>
      <name val="仿宋"/>
      <charset val="134"/>
    </font>
    <font>
      <b/>
      <sz val="11"/>
      <color theme="1"/>
      <name val="等线"/>
      <charset val="134"/>
      <scheme val="minor"/>
    </font>
    <font>
      <b/>
      <sz val="9"/>
      <name val="宋体"/>
      <charset val="134"/>
    </font>
    <font>
      <b/>
      <sz val="9"/>
      <color rgb="FFFF0000"/>
      <name val="宋体"/>
      <charset val="134"/>
    </font>
    <font>
      <b/>
      <sz val="14"/>
      <color indexed="0"/>
      <name val="宋体"/>
      <charset val="134"/>
    </font>
    <font>
      <b/>
      <sz val="10"/>
      <name val="宋体"/>
      <charset val="134"/>
    </font>
    <font>
      <b/>
      <sz val="9"/>
      <color theme="1"/>
      <name val="宋体"/>
      <charset val="134"/>
    </font>
    <font>
      <b/>
      <sz val="9"/>
      <color rgb="FF000000"/>
      <name val="宋体"/>
      <charset val="134"/>
    </font>
    <font>
      <b/>
      <sz val="10"/>
      <color indexed="0"/>
      <name val="宋体"/>
      <charset val="134"/>
    </font>
    <font>
      <b/>
      <sz val="10"/>
      <color indexed="60"/>
      <name val="宋体"/>
      <charset val="134"/>
    </font>
    <font>
      <b/>
      <sz val="10"/>
      <color indexed="2"/>
      <name val="宋体"/>
      <charset val="134"/>
    </font>
    <font>
      <b/>
      <sz val="10"/>
      <color theme="1"/>
      <name val="宋体"/>
      <charset val="134"/>
    </font>
    <font>
      <b/>
      <sz val="11"/>
      <color indexed="8"/>
      <name val="宋体"/>
      <charset val="134"/>
    </font>
    <font>
      <b/>
      <sz val="9"/>
      <color indexed="8"/>
      <name val="宋体"/>
      <charset val="134"/>
    </font>
    <font>
      <b/>
      <sz val="16"/>
      <color theme="1"/>
      <name val="等线"/>
      <charset val="134"/>
      <scheme val="minor"/>
    </font>
    <font>
      <b/>
      <sz val="12"/>
      <color rgb="FF000000"/>
      <name val="宋体"/>
      <charset val="134"/>
    </font>
    <font>
      <b/>
      <sz val="9"/>
      <color rgb="FF000000"/>
      <name val="仿宋_GB2312"/>
      <charset val="134"/>
    </font>
    <font>
      <b/>
      <sz val="9"/>
      <color theme="1"/>
      <name val="Times New Roman"/>
      <charset val="134"/>
    </font>
    <font>
      <b/>
      <sz val="9"/>
      <name val="仿宋_GB2312"/>
      <charset val="134"/>
    </font>
    <font>
      <b/>
      <sz val="9"/>
      <color indexed="8"/>
      <name val="仿宋"/>
      <charset val="134"/>
    </font>
    <font>
      <b/>
      <sz val="9"/>
      <color rgb="FF000000"/>
      <name val="仿宋"/>
      <charset val="134"/>
    </font>
    <font>
      <b/>
      <sz val="11"/>
      <color theme="1"/>
      <name val="黑体"/>
      <charset val="134"/>
    </font>
    <font>
      <b/>
      <sz val="9"/>
      <color theme="1"/>
      <name val="等线"/>
      <charset val="134"/>
      <scheme val="minor"/>
    </font>
    <font>
      <b/>
      <sz val="14"/>
      <color theme="1"/>
      <name val="楷体_GB2312"/>
      <charset val="134"/>
    </font>
    <font>
      <b/>
      <sz val="10"/>
      <color theme="1"/>
      <name val="楷体_GB2312"/>
      <charset val="134"/>
    </font>
    <font>
      <b/>
      <sz val="10"/>
      <color rgb="FF000000"/>
      <name val="黑体"/>
      <charset val="134"/>
    </font>
    <font>
      <b/>
      <sz val="10"/>
      <color rgb="FF000000"/>
      <name val="仿宋_GB2312"/>
      <charset val="134"/>
    </font>
    <font>
      <b/>
      <sz val="9"/>
      <color theme="1"/>
      <name val="仿宋_GB2312"/>
      <charset val="134"/>
    </font>
    <font>
      <sz val="12"/>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1"/>
      <color indexed="8"/>
      <name val="等线"/>
      <charset val="134"/>
      <scheme val="minor"/>
    </font>
    <font>
      <sz val="12"/>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style="thin">
        <color rgb="FF000000"/>
      </bottom>
      <diagonal/>
    </border>
    <border>
      <left/>
      <right/>
      <top style="thin">
        <color rgb="FF000000"/>
      </top>
      <bottom/>
      <diagonal/>
    </border>
    <border>
      <left style="thin">
        <color rgb="FF62A7F9"/>
      </left>
      <right style="thin">
        <color rgb="FF62A7F9"/>
      </right>
      <top style="thin">
        <color rgb="FF62A7F9"/>
      </top>
      <bottom style="thin">
        <color rgb="FF62A7F9"/>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47"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5" borderId="26"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27" applyNumberFormat="0" applyFill="0" applyAlignment="0" applyProtection="0">
      <alignment vertical="center"/>
    </xf>
    <xf numFmtId="0" fontId="54" fillId="0" borderId="27" applyNumberFormat="0" applyFill="0" applyAlignment="0" applyProtection="0">
      <alignment vertical="center"/>
    </xf>
    <xf numFmtId="0" fontId="55" fillId="0" borderId="28" applyNumberFormat="0" applyFill="0" applyAlignment="0" applyProtection="0">
      <alignment vertical="center"/>
    </xf>
    <xf numFmtId="0" fontId="55" fillId="0" borderId="0" applyNumberFormat="0" applyFill="0" applyBorder="0" applyAlignment="0" applyProtection="0">
      <alignment vertical="center"/>
    </xf>
    <xf numFmtId="0" fontId="56" fillId="6" borderId="29" applyNumberFormat="0" applyAlignment="0" applyProtection="0">
      <alignment vertical="center"/>
    </xf>
    <xf numFmtId="0" fontId="57" fillId="7" borderId="30" applyNumberFormat="0" applyAlignment="0" applyProtection="0">
      <alignment vertical="center"/>
    </xf>
    <xf numFmtId="0" fontId="58" fillId="7" borderId="29" applyNumberFormat="0" applyAlignment="0" applyProtection="0">
      <alignment vertical="center"/>
    </xf>
    <xf numFmtId="0" fontId="59" fillId="8" borderId="31" applyNumberFormat="0" applyAlignment="0" applyProtection="0">
      <alignment vertical="center"/>
    </xf>
    <xf numFmtId="0" fontId="60" fillId="0" borderId="32" applyNumberFormat="0" applyFill="0" applyAlignment="0" applyProtection="0">
      <alignment vertical="center"/>
    </xf>
    <xf numFmtId="0" fontId="61" fillId="0" borderId="33" applyNumberFormat="0" applyFill="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6" fillId="13" borderId="0" applyNumberFormat="0" applyBorder="0" applyAlignment="0" applyProtection="0">
      <alignment vertical="center"/>
    </xf>
    <xf numFmtId="0" fontId="66" fillId="14" borderId="0" applyNumberFormat="0" applyBorder="0" applyAlignment="0" applyProtection="0">
      <alignment vertical="center"/>
    </xf>
    <xf numFmtId="0" fontId="65" fillId="15" borderId="0" applyNumberFormat="0" applyBorder="0" applyAlignment="0" applyProtection="0">
      <alignment vertical="center"/>
    </xf>
    <xf numFmtId="0" fontId="65" fillId="16" borderId="0" applyNumberFormat="0" applyBorder="0" applyAlignment="0" applyProtection="0">
      <alignment vertical="center"/>
    </xf>
    <xf numFmtId="0" fontId="66" fillId="17" borderId="0" applyNumberFormat="0" applyBorder="0" applyAlignment="0" applyProtection="0">
      <alignment vertical="center"/>
    </xf>
    <xf numFmtId="0" fontId="66" fillId="18" borderId="0" applyNumberFormat="0" applyBorder="0" applyAlignment="0" applyProtection="0">
      <alignment vertical="center"/>
    </xf>
    <xf numFmtId="0" fontId="65" fillId="19" borderId="0" applyNumberFormat="0" applyBorder="0" applyAlignment="0" applyProtection="0">
      <alignment vertical="center"/>
    </xf>
    <xf numFmtId="0" fontId="65" fillId="20" borderId="0" applyNumberFormat="0" applyBorder="0" applyAlignment="0" applyProtection="0">
      <alignment vertical="center"/>
    </xf>
    <xf numFmtId="0" fontId="66" fillId="21" borderId="0" applyNumberFormat="0" applyBorder="0" applyAlignment="0" applyProtection="0">
      <alignment vertical="center"/>
    </xf>
    <xf numFmtId="0" fontId="66" fillId="22" borderId="0" applyNumberFormat="0" applyBorder="0" applyAlignment="0" applyProtection="0">
      <alignment vertical="center"/>
    </xf>
    <xf numFmtId="0" fontId="65" fillId="23" borderId="0" applyNumberFormat="0" applyBorder="0" applyAlignment="0" applyProtection="0">
      <alignment vertical="center"/>
    </xf>
    <xf numFmtId="0" fontId="65" fillId="24" borderId="0" applyNumberFormat="0" applyBorder="0" applyAlignment="0" applyProtection="0">
      <alignment vertical="center"/>
    </xf>
    <xf numFmtId="0" fontId="66" fillId="25" borderId="0" applyNumberFormat="0" applyBorder="0" applyAlignment="0" applyProtection="0">
      <alignment vertical="center"/>
    </xf>
    <xf numFmtId="0" fontId="66" fillId="26" borderId="0" applyNumberFormat="0" applyBorder="0" applyAlignment="0" applyProtection="0">
      <alignment vertical="center"/>
    </xf>
    <xf numFmtId="0" fontId="65" fillId="27" borderId="0" applyNumberFormat="0" applyBorder="0" applyAlignment="0" applyProtection="0">
      <alignment vertical="center"/>
    </xf>
    <xf numFmtId="0" fontId="65" fillId="28" borderId="0" applyNumberFormat="0" applyBorder="0" applyAlignment="0" applyProtection="0">
      <alignment vertical="center"/>
    </xf>
    <xf numFmtId="0" fontId="66" fillId="29" borderId="0" applyNumberFormat="0" applyBorder="0" applyAlignment="0" applyProtection="0">
      <alignment vertical="center"/>
    </xf>
    <xf numFmtId="0" fontId="66" fillId="30" borderId="0" applyNumberFormat="0" applyBorder="0" applyAlignment="0" applyProtection="0">
      <alignment vertical="center"/>
    </xf>
    <xf numFmtId="0" fontId="65" fillId="31" borderId="0" applyNumberFormat="0" applyBorder="0" applyAlignment="0" applyProtection="0">
      <alignment vertical="center"/>
    </xf>
    <xf numFmtId="0" fontId="65" fillId="32" borderId="0" applyNumberFormat="0" applyBorder="0" applyAlignment="0" applyProtection="0">
      <alignment vertical="center"/>
    </xf>
    <xf numFmtId="0" fontId="66" fillId="33" borderId="0" applyNumberFormat="0" applyBorder="0" applyAlignment="0" applyProtection="0">
      <alignment vertical="center"/>
    </xf>
    <xf numFmtId="0" fontId="66" fillId="34" borderId="0" applyNumberFormat="0" applyBorder="0" applyAlignment="0" applyProtection="0">
      <alignment vertical="center"/>
    </xf>
    <xf numFmtId="0" fontId="65" fillId="35" borderId="0" applyNumberFormat="0" applyBorder="0" applyAlignment="0" applyProtection="0">
      <alignment vertical="center"/>
    </xf>
    <xf numFmtId="0" fontId="67" fillId="0" borderId="0">
      <alignment vertical="center"/>
    </xf>
    <xf numFmtId="0" fontId="68" fillId="0" borderId="0">
      <alignment vertical="center"/>
    </xf>
    <xf numFmtId="0" fontId="0" fillId="0" borderId="0"/>
    <xf numFmtId="0" fontId="69" fillId="0" borderId="0"/>
    <xf numFmtId="0" fontId="47" fillId="0" borderId="0">
      <alignment vertical="center"/>
    </xf>
    <xf numFmtId="0" fontId="0" fillId="0" borderId="0"/>
    <xf numFmtId="0" fontId="0" fillId="0" borderId="0">
      <alignment vertical="center"/>
    </xf>
    <xf numFmtId="0" fontId="47" fillId="0" borderId="0">
      <alignment vertical="center"/>
    </xf>
    <xf numFmtId="0" fontId="67" fillId="0" borderId="0">
      <alignment vertical="center"/>
    </xf>
    <xf numFmtId="0" fontId="69" fillId="0" borderId="0">
      <alignment vertical="center"/>
    </xf>
    <xf numFmtId="0" fontId="47" fillId="0" borderId="0">
      <alignment vertical="center"/>
    </xf>
    <xf numFmtId="43" fontId="47" fillId="0" borderId="0" applyFont="0" applyFill="0" applyBorder="0" applyAlignment="0" applyProtection="0">
      <alignment vertical="center"/>
    </xf>
  </cellStyleXfs>
  <cellXfs count="365">
    <xf numFmtId="0" fontId="0" fillId="0" borderId="0" xfId="0">
      <alignment vertical="center"/>
    </xf>
    <xf numFmtId="0" fontId="1" fillId="0" borderId="0" xfId="0" applyFont="1" applyAlignment="1"/>
    <xf numFmtId="0" fontId="2" fillId="0" borderId="0" xfId="0" applyFont="1" applyAlignment="1"/>
    <xf numFmtId="0" fontId="0" fillId="0" borderId="0" xfId="0" applyAlignment="1"/>
    <xf numFmtId="0" fontId="3" fillId="0" borderId="0" xfId="0" applyFont="1" applyAlignment="1">
      <alignment horizontal="center" vertical="center"/>
    </xf>
    <xf numFmtId="0" fontId="1" fillId="0" borderId="1" xfId="0" applyFont="1" applyBorder="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176" fontId="2" fillId="0" borderId="6" xfId="0" applyNumberFormat="1" applyFont="1" applyBorder="1" applyAlignment="1"/>
    <xf numFmtId="10" fontId="2" fillId="0" borderId="6" xfId="3" applyNumberFormat="1" applyFont="1" applyFill="1" applyBorder="1" applyAlignment="1"/>
    <xf numFmtId="10" fontId="2" fillId="0" borderId="6" xfId="0" applyNumberFormat="1" applyFont="1" applyBorder="1" applyAlignment="1"/>
    <xf numFmtId="0" fontId="2" fillId="0" borderId="6" xfId="0" applyFont="1" applyBorder="1" applyAlignment="1"/>
    <xf numFmtId="0" fontId="0" fillId="0" borderId="6" xfId="0" applyBorder="1" applyAlignment="1"/>
    <xf numFmtId="0" fontId="5" fillId="0" borderId="8" xfId="0" applyFont="1" applyBorder="1" applyAlignment="1">
      <alignment horizontal="left" vertical="center" wrapText="1"/>
    </xf>
    <xf numFmtId="0" fontId="4" fillId="0" borderId="7" xfId="0" applyFont="1" applyBorder="1" applyAlignment="1">
      <alignment horizontal="center" vertical="center" wrapText="1"/>
    </xf>
    <xf numFmtId="0" fontId="6" fillId="0" borderId="0" xfId="56" applyFont="1" applyAlignment="1">
      <alignment horizontal="center" vertical="center" wrapText="1"/>
    </xf>
    <xf numFmtId="0" fontId="7" fillId="0" borderId="0" xfId="56" applyFont="1" applyAlignment="1">
      <alignment wrapText="1"/>
    </xf>
    <xf numFmtId="0" fontId="7" fillId="0" borderId="0" xfId="56" applyFont="1" applyAlignment="1">
      <alignment vertical="center" wrapText="1"/>
    </xf>
    <xf numFmtId="0" fontId="8" fillId="0" borderId="8" xfId="56" applyFont="1" applyBorder="1" applyAlignment="1">
      <alignment wrapText="1"/>
    </xf>
    <xf numFmtId="0" fontId="8" fillId="0" borderId="0" xfId="56" applyFont="1" applyAlignment="1">
      <alignment wrapText="1"/>
    </xf>
    <xf numFmtId="0" fontId="8" fillId="0" borderId="0" xfId="56" applyFont="1" applyAlignment="1">
      <alignment horizontal="left" wrapText="1"/>
    </xf>
    <xf numFmtId="0" fontId="9" fillId="0" borderId="0" xfId="56" applyFont="1" applyAlignment="1">
      <alignment wrapText="1"/>
    </xf>
    <xf numFmtId="0" fontId="10" fillId="0" borderId="0" xfId="56" applyFont="1" applyAlignment="1">
      <alignment horizontal="center" vertical="center" wrapText="1"/>
    </xf>
    <xf numFmtId="0" fontId="10" fillId="0" borderId="0" xfId="56" applyFont="1" applyAlignment="1">
      <alignment horizontal="left" vertical="center" wrapText="1"/>
    </xf>
    <xf numFmtId="0" fontId="11" fillId="0" borderId="1" xfId="56" applyFont="1" applyBorder="1" applyAlignment="1">
      <alignment horizontal="left" vertical="center" wrapText="1"/>
    </xf>
    <xf numFmtId="0" fontId="8" fillId="0" borderId="1" xfId="56" applyFont="1" applyBorder="1" applyAlignment="1">
      <alignment horizontal="left" vertical="center" wrapText="1"/>
    </xf>
    <xf numFmtId="0" fontId="12" fillId="0" borderId="6" xfId="56" applyFont="1" applyBorder="1" applyAlignment="1">
      <alignment horizontal="center" vertical="center" wrapText="1"/>
    </xf>
    <xf numFmtId="0" fontId="12" fillId="0" borderId="6" xfId="56" applyFont="1" applyBorder="1" applyAlignment="1">
      <alignment horizontal="left" vertical="center" wrapText="1"/>
    </xf>
    <xf numFmtId="0" fontId="6" fillId="0" borderId="6" xfId="56" applyFont="1" applyBorder="1" applyAlignment="1">
      <alignment horizontal="center" vertical="center" wrapText="1"/>
    </xf>
    <xf numFmtId="0" fontId="7" fillId="0" borderId="6" xfId="56" applyFont="1" applyBorder="1" applyAlignment="1">
      <alignment horizontal="center" vertical="center" wrapText="1"/>
    </xf>
    <xf numFmtId="0" fontId="7" fillId="0" borderId="6" xfId="56" applyFont="1" applyBorder="1" applyAlignment="1">
      <alignment horizontal="left" vertical="center" wrapText="1"/>
    </xf>
    <xf numFmtId="0" fontId="7" fillId="0" borderId="6" xfId="56" applyFont="1" applyBorder="1" applyAlignment="1">
      <alignment horizontal="left" vertical="top" wrapText="1"/>
    </xf>
    <xf numFmtId="0" fontId="7" fillId="0" borderId="0" xfId="56" applyFont="1" applyAlignment="1">
      <alignment vertical="top" wrapText="1"/>
    </xf>
    <xf numFmtId="0" fontId="7" fillId="2" borderId="6" xfId="56" applyFont="1" applyFill="1" applyBorder="1" applyAlignment="1">
      <alignment horizontal="left" vertical="center" wrapText="1"/>
    </xf>
    <xf numFmtId="0" fontId="13" fillId="3" borderId="9" xfId="56" applyFont="1" applyFill="1" applyBorder="1" applyAlignment="1">
      <alignment horizontal="left" vertical="center" wrapText="1"/>
    </xf>
    <xf numFmtId="0" fontId="13" fillId="3" borderId="10" xfId="56" applyFont="1" applyFill="1" applyBorder="1" applyAlignment="1">
      <alignment horizontal="center" vertical="center" wrapText="1"/>
    </xf>
    <xf numFmtId="0" fontId="13" fillId="3" borderId="10" xfId="56" applyFont="1" applyFill="1" applyBorder="1" applyAlignment="1">
      <alignment vertical="center" wrapText="1"/>
    </xf>
    <xf numFmtId="0" fontId="13" fillId="3" borderId="0" xfId="56" applyFont="1" applyFill="1" applyAlignment="1">
      <alignment horizontal="left" vertical="center" wrapText="1"/>
    </xf>
    <xf numFmtId="0" fontId="13" fillId="3" borderId="11" xfId="56" applyFont="1" applyFill="1" applyBorder="1" applyAlignment="1">
      <alignment horizontal="left" vertical="center" wrapText="1"/>
    </xf>
    <xf numFmtId="0" fontId="13" fillId="3" borderId="10" xfId="56" applyFont="1" applyFill="1" applyBorder="1" applyAlignment="1">
      <alignment horizontal="left" vertical="center" wrapText="1"/>
    </xf>
    <xf numFmtId="0" fontId="13" fillId="3" borderId="12" xfId="56" applyFont="1" applyFill="1" applyBorder="1" applyAlignment="1">
      <alignment vertical="center" wrapText="1"/>
    </xf>
    <xf numFmtId="0" fontId="13" fillId="3" borderId="0" xfId="56" applyFont="1" applyFill="1" applyAlignment="1">
      <alignment horizontal="justify" vertical="center" wrapText="1"/>
    </xf>
    <xf numFmtId="0" fontId="13" fillId="3" borderId="9" xfId="56" applyFont="1" applyFill="1" applyBorder="1" applyAlignment="1">
      <alignment horizontal="center" vertical="center" wrapText="1"/>
    </xf>
    <xf numFmtId="0" fontId="13" fillId="3" borderId="13" xfId="56" applyFont="1" applyFill="1" applyBorder="1" applyAlignment="1">
      <alignment horizontal="left" vertical="center" wrapText="1"/>
    </xf>
    <xf numFmtId="0" fontId="13" fillId="3" borderId="14" xfId="56" applyFont="1" applyFill="1" applyBorder="1" applyAlignment="1">
      <alignment horizontal="center" vertical="center" wrapText="1"/>
    </xf>
    <xf numFmtId="0" fontId="13" fillId="3" borderId="15" xfId="56" applyFont="1" applyFill="1" applyBorder="1" applyAlignment="1">
      <alignment horizontal="left" vertical="center" wrapText="1"/>
    </xf>
    <xf numFmtId="0" fontId="13" fillId="0" borderId="6" xfId="56" applyFont="1" applyBorder="1" applyAlignment="1">
      <alignment vertical="center" wrapText="1"/>
    </xf>
    <xf numFmtId="0" fontId="13" fillId="3" borderId="16" xfId="56" applyFont="1" applyFill="1" applyBorder="1" applyAlignment="1">
      <alignment horizontal="center" vertical="center" wrapText="1"/>
    </xf>
    <xf numFmtId="0" fontId="13" fillId="3" borderId="10" xfId="56" applyFont="1" applyFill="1" applyBorder="1" applyAlignment="1">
      <alignment horizontal="left" vertical="top" wrapText="1"/>
    </xf>
    <xf numFmtId="0" fontId="13" fillId="3" borderId="17" xfId="56" applyFont="1" applyFill="1" applyBorder="1" applyAlignment="1">
      <alignment horizontal="left" vertical="center" wrapText="1"/>
    </xf>
    <xf numFmtId="0" fontId="13" fillId="3" borderId="0" xfId="56" applyFont="1" applyFill="1" applyAlignment="1">
      <alignment wrapText="1"/>
    </xf>
    <xf numFmtId="0" fontId="13" fillId="3" borderId="18" xfId="56" applyFont="1" applyFill="1" applyBorder="1" applyAlignment="1">
      <alignment horizontal="left" vertical="center" wrapText="1"/>
    </xf>
    <xf numFmtId="0" fontId="13" fillId="0" borderId="6" xfId="56" applyFont="1" applyBorder="1" applyAlignment="1">
      <alignment horizontal="center" vertical="center" wrapText="1"/>
    </xf>
    <xf numFmtId="0" fontId="13" fillId="0" borderId="6" xfId="56" applyFont="1" applyBorder="1" applyAlignment="1">
      <alignment wrapText="1"/>
    </xf>
    <xf numFmtId="0" fontId="13" fillId="3" borderId="19" xfId="56" applyFont="1" applyFill="1" applyBorder="1" applyAlignment="1">
      <alignment horizontal="left" vertical="top" wrapText="1"/>
    </xf>
    <xf numFmtId="0" fontId="7" fillId="0" borderId="3" xfId="56" applyFont="1" applyBorder="1" applyAlignment="1">
      <alignment horizontal="left" vertical="center" wrapText="1"/>
    </xf>
    <xf numFmtId="0" fontId="7" fillId="0" borderId="6" xfId="59" applyFont="1" applyBorder="1" applyAlignment="1">
      <alignment vertical="center" wrapText="1"/>
    </xf>
    <xf numFmtId="0" fontId="13" fillId="0" borderId="0" xfId="56" applyFont="1" applyAlignment="1">
      <alignment horizontal="left" vertical="center" wrapText="1"/>
    </xf>
    <xf numFmtId="0" fontId="14" fillId="0" borderId="6" xfId="59" applyFont="1" applyBorder="1" applyAlignment="1">
      <alignment vertical="center" wrapText="1"/>
    </xf>
    <xf numFmtId="0" fontId="7" fillId="0" borderId="6" xfId="56" applyFont="1" applyBorder="1" applyAlignment="1">
      <alignment vertical="center" wrapText="1"/>
    </xf>
    <xf numFmtId="0" fontId="7" fillId="0" borderId="0" xfId="56" applyFont="1" applyAlignment="1">
      <alignment horizontal="left" vertical="center" wrapText="1"/>
    </xf>
    <xf numFmtId="0" fontId="7" fillId="0" borderId="2" xfId="56" applyFont="1" applyBorder="1" applyAlignment="1">
      <alignment vertical="center" wrapText="1"/>
    </xf>
    <xf numFmtId="0" fontId="12" fillId="0" borderId="8" xfId="56" applyFont="1" applyBorder="1" applyAlignment="1">
      <alignment horizontal="left" vertical="center" wrapText="1"/>
    </xf>
    <xf numFmtId="0" fontId="6" fillId="0" borderId="8" xfId="56" applyFont="1" applyBorder="1" applyAlignment="1">
      <alignment horizontal="left" vertical="center" wrapText="1"/>
    </xf>
    <xf numFmtId="0" fontId="15" fillId="0" borderId="8" xfId="56" applyFont="1" applyBorder="1" applyAlignment="1">
      <alignment wrapText="1"/>
    </xf>
    <xf numFmtId="0" fontId="7" fillId="0" borderId="0" xfId="59" applyFont="1" applyFill="1">
      <alignment vertical="center"/>
    </xf>
    <xf numFmtId="0" fontId="7" fillId="0" borderId="0" xfId="59" applyFont="1" applyFill="1" applyAlignment="1">
      <alignment vertical="center" wrapText="1"/>
    </xf>
    <xf numFmtId="0" fontId="7" fillId="0" borderId="0" xfId="56" applyFont="1" applyFill="1">
      <alignment vertical="center"/>
    </xf>
    <xf numFmtId="0" fontId="7" fillId="0" borderId="0" xfId="0" applyFont="1" applyFill="1">
      <alignment vertical="center"/>
    </xf>
    <xf numFmtId="0" fontId="16" fillId="0" borderId="0" xfId="51" applyFont="1" applyFill="1" applyAlignment="1">
      <alignment vertical="center"/>
    </xf>
    <xf numFmtId="0" fontId="17" fillId="0" borderId="0" xfId="51" applyFont="1" applyFill="1" applyAlignment="1">
      <alignment horizontal="center" vertical="center"/>
    </xf>
    <xf numFmtId="0" fontId="16" fillId="0" borderId="2" xfId="59" applyFont="1" applyFill="1" applyBorder="1" applyAlignment="1">
      <alignment horizontal="center" vertical="center" wrapText="1"/>
    </xf>
    <xf numFmtId="0" fontId="16" fillId="0" borderId="3" xfId="59" applyFont="1" applyFill="1" applyBorder="1" applyAlignment="1">
      <alignment horizontal="center" vertical="center" wrapText="1"/>
    </xf>
    <xf numFmtId="0" fontId="16" fillId="0" borderId="4" xfId="59" applyFont="1" applyFill="1" applyBorder="1" applyAlignment="1">
      <alignment horizontal="center" vertical="center" wrapText="1"/>
    </xf>
    <xf numFmtId="0" fontId="16" fillId="0" borderId="5" xfId="59" applyFont="1" applyFill="1" applyBorder="1" applyAlignment="1">
      <alignment horizontal="center" vertical="center" wrapText="1"/>
    </xf>
    <xf numFmtId="0" fontId="7" fillId="0" borderId="6" xfId="59" applyFont="1" applyFill="1" applyBorder="1" applyAlignment="1">
      <alignment horizontal="center" vertical="center" wrapText="1"/>
    </xf>
    <xf numFmtId="0" fontId="14" fillId="0" borderId="6" xfId="50" applyFont="1" applyFill="1" applyBorder="1" applyAlignment="1">
      <alignment horizontal="left" vertical="center" wrapText="1"/>
    </xf>
    <xf numFmtId="0" fontId="7" fillId="0" borderId="6" xfId="59" applyFont="1" applyFill="1" applyBorder="1" applyAlignment="1">
      <alignment horizontal="left" vertical="center" wrapText="1"/>
    </xf>
    <xf numFmtId="177" fontId="7" fillId="0" borderId="6" xfId="59" applyNumberFormat="1" applyFont="1" applyFill="1" applyBorder="1" applyAlignment="1">
      <alignment horizontal="right" vertical="center" wrapText="1"/>
    </xf>
    <xf numFmtId="0" fontId="14" fillId="0" borderId="20" xfId="56" applyFont="1" applyFill="1" applyBorder="1" applyAlignment="1">
      <alignment horizontal="left" vertical="center" wrapText="1"/>
    </xf>
    <xf numFmtId="0" fontId="14" fillId="0" borderId="6" xfId="51" applyFont="1" applyFill="1" applyBorder="1" applyAlignment="1">
      <alignment horizontal="left" vertical="center" wrapText="1"/>
    </xf>
    <xf numFmtId="0" fontId="7" fillId="0" borderId="2" xfId="59" applyFont="1" applyFill="1" applyBorder="1" applyAlignment="1">
      <alignment horizontal="center" vertical="center" wrapText="1"/>
    </xf>
    <xf numFmtId="0" fontId="7" fillId="0" borderId="2" xfId="59" applyFont="1" applyFill="1" applyBorder="1" applyAlignment="1">
      <alignment horizontal="left" vertical="center" wrapText="1"/>
    </xf>
    <xf numFmtId="0" fontId="14" fillId="0" borderId="6" xfId="59" applyFont="1" applyFill="1" applyBorder="1" applyAlignment="1">
      <alignment horizontal="center" vertical="center" wrapText="1"/>
    </xf>
    <xf numFmtId="0" fontId="14" fillId="0" borderId="6" xfId="59" applyFont="1" applyFill="1" applyBorder="1" applyAlignment="1">
      <alignment horizontal="left" vertical="center" wrapText="1"/>
    </xf>
    <xf numFmtId="177" fontId="14" fillId="0" borderId="6" xfId="59" applyNumberFormat="1" applyFont="1" applyFill="1" applyBorder="1" applyAlignment="1">
      <alignment horizontal="right" vertical="center" wrapText="1"/>
    </xf>
    <xf numFmtId="0" fontId="16" fillId="0" borderId="6" xfId="59" applyFont="1" applyFill="1" applyBorder="1" applyAlignment="1">
      <alignment horizontal="center" vertical="center" wrapText="1"/>
    </xf>
    <xf numFmtId="0" fontId="16" fillId="0" borderId="6" xfId="59" applyFont="1" applyFill="1" applyBorder="1" applyAlignment="1">
      <alignment horizontal="left" vertical="center" wrapText="1"/>
    </xf>
    <xf numFmtId="177" fontId="16" fillId="0" borderId="6" xfId="59" applyNumberFormat="1" applyFont="1" applyFill="1" applyBorder="1" applyAlignment="1">
      <alignment horizontal="right" vertical="center" wrapText="1"/>
    </xf>
    <xf numFmtId="0" fontId="7" fillId="0" borderId="6" xfId="59" applyFont="1" applyFill="1" applyBorder="1" applyAlignment="1">
      <alignment horizontal="left" vertical="center"/>
    </xf>
    <xf numFmtId="177" fontId="7" fillId="0" borderId="6" xfId="59" applyNumberFormat="1" applyFont="1" applyFill="1" applyBorder="1" applyAlignment="1">
      <alignment horizontal="right" vertical="center"/>
    </xf>
    <xf numFmtId="0" fontId="7" fillId="0" borderId="6" xfId="56" applyFont="1" applyFill="1" applyBorder="1" applyAlignment="1">
      <alignment horizontal="left" vertical="center" wrapText="1"/>
    </xf>
    <xf numFmtId="0" fontId="13" fillId="0" borderId="6" xfId="56" applyFont="1" applyFill="1" applyBorder="1" applyAlignment="1">
      <alignment horizontal="left" vertical="center" wrapText="1"/>
    </xf>
    <xf numFmtId="0" fontId="13" fillId="0" borderId="6" xfId="56" applyFont="1" applyFill="1" applyBorder="1" applyAlignment="1">
      <alignment horizontal="center" vertical="center" wrapText="1"/>
    </xf>
    <xf numFmtId="177" fontId="13" fillId="0" borderId="6" xfId="56" applyNumberFormat="1" applyFont="1" applyFill="1" applyBorder="1" applyAlignment="1">
      <alignment horizontal="right" vertical="center" wrapText="1"/>
    </xf>
    <xf numFmtId="0" fontId="7" fillId="0" borderId="6" xfId="51" applyFont="1" applyFill="1" applyBorder="1" applyAlignment="1">
      <alignment horizontal="left" vertical="center" wrapText="1"/>
    </xf>
    <xf numFmtId="0" fontId="16" fillId="0" borderId="7" xfId="59" applyFont="1" applyFill="1" applyBorder="1" applyAlignment="1">
      <alignment horizontal="center" vertical="center" wrapText="1"/>
    </xf>
    <xf numFmtId="0" fontId="16" fillId="0" borderId="2" xfId="59" applyFont="1" applyFill="1" applyBorder="1" applyAlignment="1">
      <alignment vertical="center" wrapText="1"/>
    </xf>
    <xf numFmtId="10" fontId="7" fillId="0" borderId="6" xfId="59" applyNumberFormat="1" applyFont="1" applyFill="1" applyBorder="1" applyAlignment="1">
      <alignment horizontal="right" vertical="center" wrapText="1"/>
    </xf>
    <xf numFmtId="177" fontId="14" fillId="0" borderId="6" xfId="56" applyNumberFormat="1" applyFont="1" applyFill="1" applyBorder="1" applyAlignment="1">
      <alignment horizontal="right" vertical="center" wrapText="1"/>
    </xf>
    <xf numFmtId="0" fontId="7" fillId="0" borderId="6" xfId="59" applyFont="1" applyFill="1" applyBorder="1" applyAlignment="1">
      <alignment horizontal="left" vertical="top" wrapText="1"/>
    </xf>
    <xf numFmtId="0" fontId="7" fillId="0" borderId="2" xfId="59" applyFont="1" applyFill="1" applyBorder="1" applyAlignment="1">
      <alignment horizontal="left" vertical="top" wrapText="1"/>
    </xf>
    <xf numFmtId="10" fontId="7" fillId="0" borderId="6" xfId="59" applyNumberFormat="1" applyFont="1" applyFill="1" applyBorder="1" applyAlignment="1">
      <alignment horizontal="right" vertical="center"/>
    </xf>
    <xf numFmtId="0" fontId="14" fillId="0" borderId="6" xfId="51" applyFont="1" applyFill="1" applyBorder="1" applyAlignment="1">
      <alignment horizontal="left" vertical="top" wrapText="1"/>
    </xf>
    <xf numFmtId="0" fontId="7" fillId="0" borderId="6" xfId="59" applyFont="1" applyFill="1" applyBorder="1" applyAlignment="1">
      <alignment horizontal="left" vertical="top"/>
    </xf>
    <xf numFmtId="0" fontId="14" fillId="0" borderId="6" xfId="59" applyFont="1" applyFill="1" applyBorder="1" applyAlignment="1">
      <alignment horizontal="left" vertical="top" wrapText="1"/>
    </xf>
    <xf numFmtId="10" fontId="14" fillId="0" borderId="6" xfId="59" applyNumberFormat="1" applyFont="1" applyFill="1" applyBorder="1" applyAlignment="1">
      <alignment horizontal="right" vertical="center" wrapText="1"/>
    </xf>
    <xf numFmtId="177" fontId="18" fillId="0" borderId="6" xfId="59" applyNumberFormat="1" applyFont="1" applyFill="1" applyBorder="1" applyAlignment="1">
      <alignment horizontal="right" vertical="center" wrapText="1"/>
    </xf>
    <xf numFmtId="0" fontId="18" fillId="0" borderId="6" xfId="59" applyFont="1" applyFill="1" applyBorder="1" applyAlignment="1">
      <alignment horizontal="left" vertical="top" wrapText="1"/>
    </xf>
    <xf numFmtId="10" fontId="16" fillId="0" borderId="6" xfId="59" applyNumberFormat="1" applyFont="1" applyFill="1" applyBorder="1" applyAlignment="1">
      <alignment horizontal="right" vertical="center" wrapText="1"/>
    </xf>
    <xf numFmtId="0" fontId="16" fillId="0" borderId="6" xfId="59" applyFont="1" applyFill="1" applyBorder="1" applyAlignment="1">
      <alignment horizontal="left" vertical="top" wrapText="1"/>
    </xf>
    <xf numFmtId="0" fontId="13" fillId="0" borderId="6" xfId="56" applyFont="1" applyFill="1" applyBorder="1" applyAlignment="1">
      <alignment horizontal="left" vertical="top" wrapText="1"/>
    </xf>
    <xf numFmtId="0" fontId="7" fillId="0" borderId="6" xfId="51" applyFont="1" applyFill="1" applyBorder="1" applyAlignment="1">
      <alignment horizontal="left" vertical="top" wrapText="1"/>
    </xf>
    <xf numFmtId="10" fontId="13" fillId="0" borderId="6" xfId="56" applyNumberFormat="1" applyFont="1" applyFill="1" applyBorder="1" applyAlignment="1">
      <alignment horizontal="right" vertical="center" wrapText="1"/>
    </xf>
    <xf numFmtId="10" fontId="7" fillId="0" borderId="6" xfId="3" applyNumberFormat="1" applyFont="1" applyFill="1" applyBorder="1" applyAlignment="1" applyProtection="1">
      <alignment horizontal="right" vertical="center"/>
    </xf>
    <xf numFmtId="177" fontId="14" fillId="0" borderId="6" xfId="59" applyNumberFormat="1" applyFont="1" applyFill="1" applyBorder="1" applyAlignment="1">
      <alignment horizontal="right" vertical="center"/>
    </xf>
    <xf numFmtId="10" fontId="14" fillId="0" borderId="6" xfId="3" applyNumberFormat="1" applyFont="1" applyFill="1" applyBorder="1" applyAlignment="1" applyProtection="1">
      <alignment horizontal="right" vertical="center"/>
    </xf>
    <xf numFmtId="0" fontId="14" fillId="0" borderId="6" xfId="59" applyFont="1" applyFill="1" applyBorder="1" applyAlignment="1">
      <alignment horizontal="left" vertical="top"/>
    </xf>
    <xf numFmtId="10" fontId="7" fillId="0" borderId="6" xfId="3" applyNumberFormat="1" applyFont="1" applyFill="1" applyBorder="1" applyAlignment="1" applyProtection="1">
      <alignment horizontal="right" vertical="center" wrapText="1"/>
    </xf>
    <xf numFmtId="0" fontId="7" fillId="0" borderId="0" xfId="59" applyFont="1" applyFill="1" applyAlignment="1">
      <alignment horizontal="center" vertical="center"/>
    </xf>
    <xf numFmtId="0" fontId="7" fillId="0" borderId="0" xfId="59" applyFont="1" applyFill="1" applyAlignment="1">
      <alignment horizontal="center" vertical="center" wrapText="1"/>
    </xf>
    <xf numFmtId="0" fontId="13" fillId="0" borderId="10" xfId="56" applyFont="1" applyFill="1" applyBorder="1" applyAlignment="1">
      <alignment vertical="center" wrapText="1"/>
    </xf>
    <xf numFmtId="0" fontId="7" fillId="0" borderId="10" xfId="56" applyFont="1" applyFill="1" applyBorder="1" applyAlignment="1">
      <alignment vertical="center" wrapText="1"/>
    </xf>
    <xf numFmtId="0" fontId="13" fillId="0" borderId="10" xfId="56" applyFont="1" applyFill="1" applyBorder="1" applyAlignment="1">
      <alignment horizontal="center" vertical="center" wrapText="1"/>
    </xf>
    <xf numFmtId="176" fontId="7" fillId="0" borderId="10" xfId="56" applyNumberFormat="1" applyFont="1" applyFill="1" applyBorder="1" applyAlignment="1">
      <alignment horizontal="right" vertical="center" wrapText="1"/>
    </xf>
    <xf numFmtId="0" fontId="7" fillId="0" borderId="10" xfId="56" applyFont="1" applyFill="1" applyBorder="1" applyAlignment="1">
      <alignment horizontal="center" vertical="center" wrapText="1"/>
    </xf>
    <xf numFmtId="0" fontId="13" fillId="0" borderId="9" xfId="56" applyFont="1" applyFill="1" applyBorder="1" applyAlignment="1">
      <alignment vertical="center" wrapText="1"/>
    </xf>
    <xf numFmtId="0" fontId="13" fillId="0" borderId="21" xfId="56" applyFont="1" applyFill="1" applyBorder="1" applyAlignment="1">
      <alignment horizontal="center" vertical="center" wrapText="1"/>
    </xf>
    <xf numFmtId="0" fontId="13" fillId="0" borderId="12" xfId="56" applyFont="1" applyFill="1" applyBorder="1" applyAlignment="1">
      <alignment vertical="center" wrapText="1"/>
    </xf>
    <xf numFmtId="0" fontId="7" fillId="0" borderId="9" xfId="56" applyFont="1" applyFill="1" applyBorder="1" applyAlignment="1">
      <alignment vertical="center" wrapText="1"/>
    </xf>
    <xf numFmtId="0" fontId="13" fillId="0" borderId="10" xfId="56" applyFont="1" applyFill="1" applyBorder="1" applyAlignment="1">
      <alignment horizontal="left" vertical="center" wrapText="1"/>
    </xf>
    <xf numFmtId="0" fontId="19" fillId="0" borderId="0" xfId="56" applyFont="1" applyFill="1" applyAlignment="1">
      <alignment vertical="center" wrapText="1"/>
    </xf>
    <xf numFmtId="0" fontId="13" fillId="0" borderId="9" xfId="56" applyFont="1" applyFill="1" applyBorder="1" applyAlignment="1">
      <alignment horizontal="center" vertical="center" wrapText="1"/>
    </xf>
    <xf numFmtId="0" fontId="13" fillId="0" borderId="17" xfId="56" applyFont="1" applyFill="1" applyBorder="1" applyAlignment="1">
      <alignment vertical="center" wrapText="1"/>
    </xf>
    <xf numFmtId="0" fontId="13" fillId="0" borderId="9" xfId="56" applyFont="1" applyFill="1" applyBorder="1" applyAlignment="1">
      <alignment horizontal="left" vertical="center" wrapText="1"/>
    </xf>
    <xf numFmtId="0" fontId="13" fillId="0" borderId="0" xfId="56" applyFont="1" applyFill="1" applyBorder="1" applyAlignment="1">
      <alignment horizontal="left" vertical="center" wrapText="1"/>
    </xf>
    <xf numFmtId="176" fontId="13" fillId="0" borderId="16" xfId="56" applyNumberFormat="1" applyFont="1" applyFill="1" applyBorder="1" applyAlignment="1">
      <alignment vertical="center" wrapText="1"/>
    </xf>
    <xf numFmtId="176" fontId="13" fillId="0" borderId="9" xfId="56" applyNumberFormat="1" applyFont="1" applyFill="1" applyBorder="1" applyAlignment="1">
      <alignment horizontal="right" vertical="center" wrapText="1"/>
    </xf>
    <xf numFmtId="0" fontId="13" fillId="0" borderId="6" xfId="56" applyFont="1" applyFill="1" applyBorder="1" applyAlignment="1">
      <alignment vertical="center" wrapText="1"/>
    </xf>
    <xf numFmtId="176" fontId="13" fillId="0" borderId="6" xfId="56" applyNumberFormat="1" applyFont="1" applyFill="1" applyBorder="1" applyAlignment="1">
      <alignment vertical="center" wrapText="1"/>
    </xf>
    <xf numFmtId="176" fontId="13" fillId="0" borderId="6" xfId="56" applyNumberFormat="1" applyFont="1" applyFill="1" applyBorder="1" applyAlignment="1">
      <alignment horizontal="right" vertical="center" wrapText="1"/>
    </xf>
    <xf numFmtId="0" fontId="7" fillId="0" borderId="5" xfId="59" applyFont="1" applyFill="1" applyBorder="1" applyAlignment="1">
      <alignment horizontal="center" vertical="center" wrapText="1"/>
    </xf>
    <xf numFmtId="0" fontId="13" fillId="0" borderId="14" xfId="56" applyFont="1" applyFill="1" applyBorder="1" applyAlignment="1">
      <alignment vertical="center" wrapText="1"/>
    </xf>
    <xf numFmtId="0" fontId="13" fillId="0" borderId="21" xfId="56" applyFont="1" applyFill="1" applyBorder="1" applyAlignment="1">
      <alignment vertical="center" wrapText="1"/>
    </xf>
    <xf numFmtId="0" fontId="13" fillId="0" borderId="16" xfId="56" applyFont="1" applyFill="1" applyBorder="1" applyAlignment="1">
      <alignment horizontal="left" vertical="center" wrapText="1"/>
    </xf>
    <xf numFmtId="0" fontId="13" fillId="0" borderId="15" xfId="56" applyFont="1" applyFill="1" applyBorder="1" applyAlignment="1">
      <alignment horizontal="left" vertical="top" wrapText="1"/>
    </xf>
    <xf numFmtId="176" fontId="13" fillId="0" borderId="14" xfId="56" applyNumberFormat="1" applyFont="1" applyFill="1" applyBorder="1" applyAlignment="1">
      <alignment vertical="center" wrapText="1"/>
    </xf>
    <xf numFmtId="176" fontId="13" fillId="0" borderId="14" xfId="56" applyNumberFormat="1" applyFont="1" applyFill="1" applyBorder="1" applyAlignment="1">
      <alignment horizontal="right" vertical="center" wrapText="1"/>
    </xf>
    <xf numFmtId="0" fontId="13" fillId="0" borderId="14" xfId="56" applyFont="1" applyFill="1" applyBorder="1" applyAlignment="1">
      <alignment horizontal="left" vertical="center" wrapText="1"/>
    </xf>
    <xf numFmtId="176" fontId="13" fillId="0" borderId="10" xfId="56" applyNumberFormat="1" applyFont="1" applyFill="1" applyBorder="1" applyAlignment="1">
      <alignment vertical="center" wrapText="1"/>
    </xf>
    <xf numFmtId="176" fontId="13" fillId="0" borderId="9" xfId="56" applyNumberFormat="1" applyFont="1" applyFill="1" applyBorder="1" applyAlignment="1">
      <alignment vertical="center" wrapText="1"/>
    </xf>
    <xf numFmtId="0" fontId="13" fillId="0" borderId="19" xfId="56" applyFont="1" applyFill="1" applyBorder="1" applyAlignment="1">
      <alignment horizontal="left" vertical="center" wrapText="1"/>
    </xf>
    <xf numFmtId="176" fontId="13" fillId="0" borderId="10" xfId="56" applyNumberFormat="1" applyFont="1" applyFill="1" applyBorder="1" applyAlignment="1">
      <alignment horizontal="right" vertical="center" wrapText="1"/>
    </xf>
    <xf numFmtId="0" fontId="13" fillId="0" borderId="19" xfId="56" applyFont="1" applyFill="1" applyBorder="1" applyAlignment="1">
      <alignment horizontal="left" vertical="top" wrapText="1"/>
    </xf>
    <xf numFmtId="0" fontId="13" fillId="0" borderId="10" xfId="56" applyFont="1" applyFill="1" applyBorder="1" applyAlignment="1">
      <alignment horizontal="left" vertical="top" wrapText="1"/>
    </xf>
    <xf numFmtId="0" fontId="13" fillId="0" borderId="11" xfId="56" applyFont="1" applyFill="1" applyBorder="1" applyAlignment="1">
      <alignment vertical="center" wrapText="1"/>
    </xf>
    <xf numFmtId="0" fontId="13" fillId="0" borderId="18" xfId="56" applyFont="1" applyFill="1" applyBorder="1" applyAlignment="1">
      <alignment horizontal="left" vertical="top" wrapText="1"/>
    </xf>
    <xf numFmtId="178" fontId="13" fillId="0" borderId="10" xfId="56" applyNumberFormat="1" applyFont="1" applyFill="1" applyBorder="1" applyAlignment="1">
      <alignment vertical="center" wrapText="1"/>
    </xf>
    <xf numFmtId="0" fontId="13" fillId="0" borderId="11" xfId="56" applyFont="1" applyFill="1" applyBorder="1" applyAlignment="1">
      <alignment horizontal="center" vertical="center" wrapText="1"/>
    </xf>
    <xf numFmtId="0" fontId="13" fillId="0" borderId="22" xfId="56" applyFont="1" applyFill="1" applyBorder="1" applyAlignment="1">
      <alignment horizontal="center" vertical="center" wrapText="1"/>
    </xf>
    <xf numFmtId="0" fontId="13" fillId="0" borderId="22" xfId="56" applyFont="1" applyFill="1" applyBorder="1" applyAlignment="1">
      <alignment vertical="center" wrapText="1"/>
    </xf>
    <xf numFmtId="0" fontId="13" fillId="0" borderId="12" xfId="56" applyFont="1" applyFill="1" applyBorder="1" applyAlignment="1">
      <alignment horizontal="center" vertical="center" wrapText="1"/>
    </xf>
    <xf numFmtId="0" fontId="13" fillId="0" borderId="23" xfId="56" applyFont="1" applyFill="1" applyBorder="1" applyAlignment="1">
      <alignment vertical="center" wrapText="1"/>
    </xf>
    <xf numFmtId="0" fontId="13" fillId="0" borderId="15" xfId="56" applyFont="1" applyFill="1" applyBorder="1" applyAlignment="1">
      <alignment horizontal="left" vertical="center" wrapText="1"/>
    </xf>
    <xf numFmtId="0" fontId="13" fillId="0" borderId="24" xfId="56" applyFont="1" applyFill="1" applyBorder="1" applyAlignment="1">
      <alignment vertical="center" wrapText="1"/>
    </xf>
    <xf numFmtId="0" fontId="13" fillId="0" borderId="0" xfId="56" applyFont="1" applyFill="1" applyAlignment="1">
      <alignment horizontal="left" vertical="top" wrapText="1"/>
    </xf>
    <xf numFmtId="0" fontId="13" fillId="0" borderId="12" xfId="56" applyFont="1" applyFill="1" applyBorder="1" applyAlignment="1">
      <alignment horizontal="left" vertical="center" wrapText="1"/>
    </xf>
    <xf numFmtId="178" fontId="13" fillId="0" borderId="14" xfId="56" applyNumberFormat="1" applyFont="1" applyFill="1" applyBorder="1" applyAlignment="1">
      <alignment vertical="center" wrapText="1"/>
    </xf>
    <xf numFmtId="0" fontId="7" fillId="0" borderId="6" xfId="59" applyFont="1" applyFill="1" applyBorder="1">
      <alignment vertical="center"/>
    </xf>
    <xf numFmtId="0" fontId="7" fillId="0" borderId="6" xfId="59" applyFont="1" applyFill="1" applyBorder="1" applyAlignment="1">
      <alignment vertical="center" wrapText="1"/>
    </xf>
    <xf numFmtId="0" fontId="14" fillId="0" borderId="6" xfId="51" applyFont="1" applyFill="1" applyBorder="1" applyAlignment="1">
      <alignment vertical="center" wrapText="1"/>
    </xf>
    <xf numFmtId="0" fontId="14" fillId="0" borderId="6" xfId="53" applyFont="1" applyFill="1" applyBorder="1" applyAlignment="1">
      <alignment horizontal="center" vertical="center" wrapText="1"/>
    </xf>
    <xf numFmtId="0" fontId="14" fillId="0" borderId="6" xfId="53" applyFont="1" applyFill="1" applyBorder="1" applyAlignment="1">
      <alignment vertical="center" wrapText="1"/>
    </xf>
    <xf numFmtId="0" fontId="14" fillId="0" borderId="6" xfId="52" applyFont="1" applyFill="1" applyBorder="1" applyAlignment="1">
      <alignment vertical="center" wrapText="1"/>
    </xf>
    <xf numFmtId="0" fontId="14" fillId="0" borderId="6" xfId="59" applyFont="1" applyFill="1" applyBorder="1">
      <alignment vertical="center"/>
    </xf>
    <xf numFmtId="0" fontId="14" fillId="0" borderId="6" xfId="53" applyFont="1" applyFill="1" applyBorder="1" applyAlignment="1">
      <alignment horizontal="center" vertical="center"/>
    </xf>
    <xf numFmtId="0" fontId="14" fillId="0" borderId="6" xfId="59" applyFont="1" applyFill="1" applyBorder="1" applyAlignment="1">
      <alignment vertical="center" wrapText="1"/>
    </xf>
    <xf numFmtId="10" fontId="7" fillId="0" borderId="10" xfId="56" applyNumberFormat="1" applyFont="1" applyFill="1" applyBorder="1" applyAlignment="1">
      <alignment horizontal="center" vertical="center" wrapText="1"/>
    </xf>
    <xf numFmtId="10" fontId="13" fillId="0" borderId="10" xfId="56" applyNumberFormat="1" applyFont="1" applyFill="1" applyBorder="1" applyAlignment="1">
      <alignment horizontal="center" vertical="center" wrapText="1"/>
    </xf>
    <xf numFmtId="2" fontId="13" fillId="0" borderId="10" xfId="56" applyNumberFormat="1" applyFont="1" applyFill="1" applyBorder="1" applyAlignment="1">
      <alignment horizontal="right" vertical="center" wrapText="1"/>
    </xf>
    <xf numFmtId="0" fontId="7" fillId="0" borderId="10" xfId="59" applyFont="1" applyFill="1" applyBorder="1" applyAlignment="1">
      <alignment vertical="center" wrapText="1"/>
    </xf>
    <xf numFmtId="2" fontId="13" fillId="0" borderId="12" xfId="56" applyNumberFormat="1" applyFont="1" applyFill="1" applyBorder="1" applyAlignment="1">
      <alignment horizontal="right" vertical="center" wrapText="1"/>
    </xf>
    <xf numFmtId="10" fontId="13" fillId="0" borderId="11" xfId="56" applyNumberFormat="1" applyFont="1" applyFill="1" applyBorder="1" applyAlignment="1">
      <alignment horizontal="center" vertical="center" wrapText="1"/>
    </xf>
    <xf numFmtId="10" fontId="13" fillId="0" borderId="9" xfId="56" applyNumberFormat="1" applyFont="1" applyFill="1" applyBorder="1" applyAlignment="1">
      <alignment vertical="center" wrapText="1"/>
    </xf>
    <xf numFmtId="10" fontId="13" fillId="0" borderId="6" xfId="56" applyNumberFormat="1" applyFont="1" applyFill="1" applyBorder="1" applyAlignment="1">
      <alignment vertical="center" wrapText="1"/>
    </xf>
    <xf numFmtId="10" fontId="13" fillId="0" borderId="14" xfId="56" applyNumberFormat="1" applyFont="1" applyFill="1" applyBorder="1" applyAlignment="1">
      <alignment vertical="center" wrapText="1"/>
    </xf>
    <xf numFmtId="10" fontId="13" fillId="0" borderId="10" xfId="56" applyNumberFormat="1" applyFont="1" applyFill="1" applyBorder="1" applyAlignment="1">
      <alignment vertical="center" wrapText="1"/>
    </xf>
    <xf numFmtId="10" fontId="13" fillId="0" borderId="11" xfId="56" applyNumberFormat="1" applyFont="1" applyFill="1" applyBorder="1" applyAlignment="1">
      <alignment vertical="center" wrapText="1"/>
    </xf>
    <xf numFmtId="2" fontId="13" fillId="0" borderId="9" xfId="56" applyNumberFormat="1" applyFont="1" applyFill="1" applyBorder="1" applyAlignment="1">
      <alignment horizontal="right" vertical="center" wrapText="1"/>
    </xf>
    <xf numFmtId="179" fontId="13" fillId="0" borderId="10" xfId="56" applyNumberFormat="1" applyFont="1" applyFill="1" applyBorder="1" applyAlignment="1">
      <alignment vertical="center" wrapText="1"/>
    </xf>
    <xf numFmtId="180" fontId="13" fillId="0" borderId="10" xfId="56" applyNumberFormat="1" applyFont="1" applyFill="1" applyBorder="1" applyAlignment="1">
      <alignment horizontal="right" vertical="center" wrapText="1"/>
    </xf>
    <xf numFmtId="10" fontId="7" fillId="0" borderId="6" xfId="59" applyNumberFormat="1" applyFont="1" applyFill="1" applyBorder="1">
      <alignment vertical="center"/>
    </xf>
    <xf numFmtId="0" fontId="14" fillId="0" borderId="6" xfId="56" applyFont="1" applyFill="1" applyBorder="1" applyAlignment="1">
      <alignment vertical="center" wrapText="1"/>
    </xf>
    <xf numFmtId="0" fontId="7" fillId="0" borderId="6" xfId="56" applyFont="1" applyFill="1" applyBorder="1">
      <alignment vertical="center"/>
    </xf>
    <xf numFmtId="0" fontId="14" fillId="0" borderId="6" xfId="56" applyFont="1" applyFill="1" applyBorder="1">
      <alignment vertical="center"/>
    </xf>
    <xf numFmtId="9" fontId="14" fillId="0" borderId="6" xfId="3" applyFont="1" applyFill="1" applyBorder="1" applyAlignment="1" applyProtection="1">
      <alignment horizontal="center" vertical="center"/>
    </xf>
    <xf numFmtId="179" fontId="7" fillId="0" borderId="6" xfId="3" applyNumberFormat="1" applyFont="1" applyFill="1" applyBorder="1" applyAlignment="1" applyProtection="1">
      <alignment vertical="center"/>
    </xf>
    <xf numFmtId="10" fontId="14" fillId="0" borderId="6" xfId="3" applyNumberFormat="1" applyFont="1" applyFill="1" applyBorder="1" applyAlignment="1" applyProtection="1">
      <alignment horizontal="center" vertical="center"/>
    </xf>
    <xf numFmtId="10" fontId="7" fillId="0" borderId="6" xfId="59" applyNumberFormat="1" applyFont="1" applyFill="1" applyBorder="1" applyAlignment="1">
      <alignment vertical="center" wrapText="1"/>
    </xf>
    <xf numFmtId="0" fontId="14" fillId="0" borderId="6" xfId="53" applyFont="1" applyFill="1" applyBorder="1">
      <alignment vertical="center"/>
    </xf>
    <xf numFmtId="0" fontId="14" fillId="0" borderId="6" xfId="51" applyFont="1" applyFill="1" applyBorder="1" applyAlignment="1">
      <alignment vertical="center"/>
    </xf>
    <xf numFmtId="0" fontId="7" fillId="0" borderId="2" xfId="59" applyFont="1" applyFill="1" applyBorder="1" applyAlignment="1">
      <alignment vertical="center" wrapText="1"/>
    </xf>
    <xf numFmtId="0" fontId="7" fillId="0" borderId="5" xfId="59" applyFont="1" applyFill="1" applyBorder="1" applyAlignment="1">
      <alignment vertical="center" wrapText="1"/>
    </xf>
    <xf numFmtId="0" fontId="14" fillId="0" borderId="6" xfId="51" applyFont="1" applyFill="1" applyBorder="1" applyAlignment="1">
      <alignment horizontal="center" vertical="center" wrapText="1"/>
    </xf>
    <xf numFmtId="0" fontId="14" fillId="0" borderId="6" xfId="56" applyFont="1" applyFill="1" applyBorder="1" applyAlignment="1">
      <alignment horizontal="center" vertical="center" wrapText="1"/>
    </xf>
    <xf numFmtId="0" fontId="14" fillId="0" borderId="6" xfId="51" applyFont="1" applyFill="1" applyBorder="1" applyAlignment="1">
      <alignment horizontal="center" vertical="center"/>
    </xf>
    <xf numFmtId="0" fontId="14" fillId="0" borderId="2" xfId="51" applyFont="1" applyFill="1" applyBorder="1" applyAlignment="1">
      <alignment vertical="center" wrapText="1"/>
    </xf>
    <xf numFmtId="0" fontId="14" fillId="0" borderId="2" xfId="56" applyFont="1" applyFill="1" applyBorder="1" applyAlignment="1">
      <alignment vertical="center" wrapText="1"/>
    </xf>
    <xf numFmtId="0" fontId="14" fillId="0" borderId="6" xfId="56" applyFont="1" applyFill="1" applyBorder="1" applyAlignment="1">
      <alignment horizontal="center" vertical="center"/>
    </xf>
    <xf numFmtId="9" fontId="7" fillId="0" borderId="6" xfId="3" applyFont="1" applyFill="1" applyBorder="1" applyAlignment="1" applyProtection="1">
      <alignment vertical="center"/>
    </xf>
    <xf numFmtId="0" fontId="7" fillId="0" borderId="6" xfId="59" applyFont="1" applyFill="1" applyBorder="1" applyAlignment="1">
      <alignment horizontal="center" vertical="center"/>
    </xf>
    <xf numFmtId="0" fontId="14" fillId="0" borderId="5" xfId="51" applyFont="1" applyFill="1" applyBorder="1" applyAlignment="1">
      <alignment vertical="center" wrapText="1"/>
    </xf>
    <xf numFmtId="0" fontId="7" fillId="0" borderId="25" xfId="59" applyFont="1" applyFill="1" applyBorder="1" applyAlignment="1">
      <alignment vertical="center" wrapText="1"/>
    </xf>
    <xf numFmtId="0" fontId="14" fillId="0" borderId="6" xfId="56" applyFont="1" applyFill="1" applyBorder="1" applyAlignment="1">
      <alignment horizontal="justify" vertical="center" wrapText="1"/>
    </xf>
    <xf numFmtId="9" fontId="7" fillId="0" borderId="6" xfId="3" applyFont="1" applyFill="1" applyBorder="1" applyAlignment="1" applyProtection="1">
      <alignment horizontal="center" vertical="center"/>
    </xf>
    <xf numFmtId="9" fontId="7" fillId="0" borderId="6" xfId="59" applyNumberFormat="1" applyFont="1" applyFill="1" applyBorder="1" applyAlignment="1">
      <alignment horizontal="center" vertical="center"/>
    </xf>
    <xf numFmtId="9" fontId="7" fillId="0" borderId="6" xfId="3" applyFont="1" applyFill="1" applyBorder="1" applyAlignment="1" applyProtection="1">
      <alignment horizontal="center" vertical="center" wrapText="1"/>
    </xf>
    <xf numFmtId="0" fontId="7" fillId="0" borderId="0" xfId="56" applyFont="1" applyFill="1" applyAlignment="1">
      <alignment horizontal="justify"/>
    </xf>
    <xf numFmtId="178" fontId="7" fillId="0" borderId="6" xfId="59" applyNumberFormat="1" applyFont="1" applyFill="1" applyBorder="1" applyAlignment="1">
      <alignment horizontal="center" vertical="center" wrapText="1"/>
    </xf>
    <xf numFmtId="10" fontId="7" fillId="0" borderId="6" xfId="3" applyNumberFormat="1" applyFont="1" applyFill="1" applyBorder="1" applyAlignment="1" applyProtection="1">
      <alignment horizontal="center" vertical="center" wrapText="1"/>
    </xf>
    <xf numFmtId="9" fontId="7" fillId="0" borderId="6" xfId="59" applyNumberFormat="1" applyFont="1" applyFill="1" applyBorder="1" applyAlignment="1">
      <alignment horizontal="center" vertical="center" wrapText="1"/>
    </xf>
    <xf numFmtId="0" fontId="15" fillId="0" borderId="0" xfId="59" applyFont="1">
      <alignment vertical="center"/>
    </xf>
    <xf numFmtId="0" fontId="20" fillId="0" borderId="0" xfId="0" applyFont="1">
      <alignment vertical="center"/>
    </xf>
    <xf numFmtId="0" fontId="21" fillId="0" borderId="0" xfId="51" applyFont="1" applyAlignment="1">
      <alignment vertical="center"/>
    </xf>
    <xf numFmtId="0" fontId="22" fillId="0" borderId="0" xfId="51" applyFont="1" applyAlignment="1">
      <alignment vertical="center"/>
    </xf>
    <xf numFmtId="0" fontId="20" fillId="0" borderId="0" xfId="51" applyFont="1" applyAlignment="1">
      <alignment vertical="center"/>
    </xf>
    <xf numFmtId="0" fontId="20" fillId="0" borderId="0" xfId="51" applyFont="1" applyAlignment="1">
      <alignment vertical="center" wrapText="1"/>
    </xf>
    <xf numFmtId="9" fontId="20" fillId="0" borderId="0" xfId="3" applyFont="1" applyAlignment="1">
      <alignment vertical="center"/>
    </xf>
    <xf numFmtId="0" fontId="23" fillId="0" borderId="0" xfId="51" applyFont="1" applyAlignment="1">
      <alignment horizontal="center" vertical="center"/>
    </xf>
    <xf numFmtId="0" fontId="23" fillId="0" borderId="0" xfId="51" applyFont="1" applyAlignment="1">
      <alignment horizontal="center" vertical="center" wrapText="1"/>
    </xf>
    <xf numFmtId="9" fontId="23" fillId="0" borderId="0" xfId="3" applyFont="1" applyAlignment="1">
      <alignment horizontal="center" vertical="center"/>
    </xf>
    <xf numFmtId="0" fontId="24" fillId="0" borderId="6" xfId="0" applyFont="1" applyBorder="1" applyAlignment="1">
      <alignment horizontal="center" vertical="center" wrapText="1"/>
    </xf>
    <xf numFmtId="0" fontId="20" fillId="0" borderId="6" xfId="0" applyFont="1" applyBorder="1">
      <alignment vertic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1" fillId="0" borderId="6" xfId="51" applyFont="1" applyBorder="1" applyAlignment="1">
      <alignment horizontal="center" vertical="center"/>
    </xf>
    <xf numFmtId="0" fontId="21" fillId="0" borderId="6" xfId="51" applyFont="1" applyBorder="1" applyAlignment="1">
      <alignment horizontal="center" vertical="center" wrapText="1"/>
    </xf>
    <xf numFmtId="0" fontId="25" fillId="0" borderId="6" xfId="59" applyFont="1" applyBorder="1" applyAlignment="1">
      <alignment horizontal="left" vertical="center" wrapText="1"/>
    </xf>
    <xf numFmtId="10" fontId="21" fillId="0" borderId="6" xfId="51" applyNumberFormat="1" applyFont="1" applyBorder="1" applyAlignment="1">
      <alignment horizontal="center" vertical="center"/>
    </xf>
    <xf numFmtId="0" fontId="21" fillId="0" borderId="6" xfId="51" applyFont="1" applyBorder="1" applyAlignment="1">
      <alignment horizontal="left" vertical="top" wrapText="1"/>
    </xf>
    <xf numFmtId="0" fontId="21" fillId="0" borderId="6" xfId="50" applyFont="1" applyBorder="1" applyAlignment="1">
      <alignment horizontal="left" vertical="center" wrapText="1"/>
    </xf>
    <xf numFmtId="0" fontId="21" fillId="0" borderId="6" xfId="51" applyFont="1" applyBorder="1" applyAlignment="1">
      <alignment horizontal="left" vertical="center" wrapText="1"/>
    </xf>
    <xf numFmtId="0" fontId="21" fillId="0" borderId="6" xfId="56" applyFont="1" applyBorder="1" applyAlignment="1">
      <alignment horizontal="left" vertical="center" wrapText="1"/>
    </xf>
    <xf numFmtId="9" fontId="21" fillId="0" borderId="6" xfId="51" applyNumberFormat="1" applyFont="1" applyBorder="1" applyAlignment="1">
      <alignment horizontal="center" vertical="center" wrapText="1"/>
    </xf>
    <xf numFmtId="0" fontId="21" fillId="0" borderId="6" xfId="59" applyFont="1" applyBorder="1" applyAlignment="1">
      <alignment horizontal="left" vertical="center" wrapText="1"/>
    </xf>
    <xf numFmtId="9" fontId="21" fillId="0" borderId="6" xfId="51" applyNumberFormat="1" applyFont="1" applyBorder="1" applyAlignment="1">
      <alignment horizontal="center" vertical="center"/>
    </xf>
    <xf numFmtId="10" fontId="21" fillId="0" borderId="6" xfId="51" applyNumberFormat="1" applyFont="1" applyBorder="1" applyAlignment="1">
      <alignment horizontal="center" vertical="center" wrapText="1"/>
    </xf>
    <xf numFmtId="0" fontId="24" fillId="0" borderId="7" xfId="0" applyFont="1" applyBorder="1" applyAlignment="1">
      <alignment horizontal="center" vertical="center" wrapText="1"/>
    </xf>
    <xf numFmtId="0" fontId="26" fillId="0" borderId="6" xfId="56" applyFont="1" applyBorder="1" applyAlignment="1">
      <alignment horizontal="left" vertical="center" wrapText="1"/>
    </xf>
    <xf numFmtId="0" fontId="25" fillId="0" borderId="6" xfId="56" applyFont="1" applyBorder="1" applyAlignment="1">
      <alignment horizontal="left" vertical="center" wrapText="1"/>
    </xf>
    <xf numFmtId="0" fontId="25" fillId="0" borderId="6" xfId="56" applyFont="1" applyBorder="1" applyAlignment="1">
      <alignment horizontal="center" vertical="center" wrapText="1"/>
    </xf>
    <xf numFmtId="0" fontId="25" fillId="0" borderId="6" xfId="51" applyFont="1" applyBorder="1" applyAlignment="1">
      <alignment horizontal="left" vertical="center" wrapText="1"/>
    </xf>
    <xf numFmtId="0" fontId="21" fillId="0" borderId="6" xfId="51" applyFont="1" applyBorder="1" applyAlignment="1">
      <alignment vertical="center"/>
    </xf>
    <xf numFmtId="0" fontId="25" fillId="0" borderId="6" xfId="59" applyFont="1" applyBorder="1" applyAlignment="1">
      <alignment horizontal="center" vertical="center" wrapText="1"/>
    </xf>
    <xf numFmtId="0" fontId="20" fillId="0" borderId="0" xfId="51" applyFont="1" applyAlignment="1">
      <alignment horizontal="center" vertical="center"/>
    </xf>
    <xf numFmtId="0" fontId="24" fillId="0" borderId="0" xfId="58" applyFont="1">
      <alignment vertical="center"/>
    </xf>
    <xf numFmtId="176" fontId="24" fillId="0" borderId="0" xfId="58" applyNumberFormat="1" applyFont="1">
      <alignment vertical="center"/>
    </xf>
    <xf numFmtId="0" fontId="27" fillId="0" borderId="0" xfId="58" applyFont="1">
      <alignment vertical="center"/>
    </xf>
    <xf numFmtId="176" fontId="27" fillId="0" borderId="0" xfId="58" applyNumberFormat="1" applyFont="1">
      <alignment vertical="center"/>
    </xf>
    <xf numFmtId="0" fontId="23" fillId="0" borderId="0" xfId="58" applyFont="1" applyAlignment="1">
      <alignment horizontal="center" vertical="center"/>
    </xf>
    <xf numFmtId="0" fontId="27" fillId="0" borderId="6" xfId="58" applyFont="1" applyBorder="1" applyAlignment="1">
      <alignment horizontal="center" vertical="center" wrapText="1"/>
    </xf>
    <xf numFmtId="0" fontId="27" fillId="0" borderId="3" xfId="58" applyFont="1" applyBorder="1" applyAlignment="1">
      <alignment horizontal="center" vertical="center" wrapText="1"/>
    </xf>
    <xf numFmtId="0" fontId="27" fillId="0" borderId="4" xfId="58" applyFont="1" applyBorder="1" applyAlignment="1">
      <alignment horizontal="center" vertical="center" wrapText="1"/>
    </xf>
    <xf numFmtId="176" fontId="27" fillId="0" borderId="6" xfId="58" applyNumberFormat="1" applyFont="1" applyBorder="1" applyAlignment="1">
      <alignment horizontal="center" vertical="center" wrapText="1"/>
    </xf>
    <xf numFmtId="0" fontId="24" fillId="0" borderId="6" xfId="58" applyFont="1" applyBorder="1">
      <alignment vertical="center"/>
    </xf>
    <xf numFmtId="0" fontId="27" fillId="0" borderId="6" xfId="58" applyFont="1" applyBorder="1" applyAlignment="1">
      <alignment horizontal="center" vertical="center"/>
    </xf>
    <xf numFmtId="0" fontId="27" fillId="0" borderId="6" xfId="58" applyFont="1" applyBorder="1">
      <alignment vertical="center"/>
    </xf>
    <xf numFmtId="0" fontId="24" fillId="0" borderId="6" xfId="58" applyFont="1" applyBorder="1" applyAlignment="1">
      <alignment vertical="center" wrapText="1"/>
    </xf>
    <xf numFmtId="176" fontId="27" fillId="0" borderId="6" xfId="58" applyNumberFormat="1" applyFont="1" applyBorder="1">
      <alignment vertical="center"/>
    </xf>
    <xf numFmtId="10" fontId="27" fillId="0" borderId="6" xfId="58" applyNumberFormat="1" applyFont="1" applyBorder="1">
      <alignment vertical="center"/>
    </xf>
    <xf numFmtId="0" fontId="28" fillId="0" borderId="6" xfId="58" applyFont="1" applyBorder="1" applyAlignment="1">
      <alignment horizontal="center" vertical="center" wrapText="1"/>
    </xf>
    <xf numFmtId="0" fontId="29" fillId="0" borderId="6" xfId="58" applyFont="1" applyBorder="1" applyAlignment="1">
      <alignment horizontal="center" vertical="center" wrapText="1"/>
    </xf>
    <xf numFmtId="176" fontId="29" fillId="0" borderId="6" xfId="58" applyNumberFormat="1" applyFont="1" applyBorder="1" applyAlignment="1">
      <alignment horizontal="center" vertical="center" wrapText="1"/>
    </xf>
    <xf numFmtId="176" fontId="24" fillId="0" borderId="6" xfId="58" applyNumberFormat="1" applyFont="1" applyBorder="1">
      <alignment vertical="center"/>
    </xf>
    <xf numFmtId="0" fontId="27" fillId="0" borderId="7" xfId="58" applyFont="1" applyBorder="1" applyAlignment="1">
      <alignment horizontal="center" vertical="center" wrapText="1"/>
    </xf>
    <xf numFmtId="0" fontId="24" fillId="0" borderId="6" xfId="59" applyFont="1" applyBorder="1" applyAlignment="1">
      <alignment horizontal="center" vertical="center" wrapText="1"/>
    </xf>
    <xf numFmtId="0" fontId="15" fillId="0" borderId="6" xfId="59" applyFont="1" applyBorder="1">
      <alignment vertical="center"/>
    </xf>
    <xf numFmtId="0" fontId="30" fillId="0" borderId="6" xfId="59" applyFont="1" applyBorder="1">
      <alignment vertical="center"/>
    </xf>
    <xf numFmtId="176" fontId="30" fillId="0" borderId="6" xfId="59" applyNumberFormat="1" applyFont="1" applyBorder="1">
      <alignment vertical="center"/>
    </xf>
    <xf numFmtId="0" fontId="31" fillId="0" borderId="0" xfId="57" applyFont="1">
      <alignment vertical="center"/>
    </xf>
    <xf numFmtId="0" fontId="31" fillId="0" borderId="0" xfId="57" applyFont="1" applyAlignment="1">
      <alignment horizontal="center" vertical="center"/>
    </xf>
    <xf numFmtId="0" fontId="32" fillId="0" borderId="0" xfId="57" applyFont="1">
      <alignment vertical="center"/>
    </xf>
    <xf numFmtId="0" fontId="20" fillId="0" borderId="0" xfId="57" applyFont="1">
      <alignment vertical="center"/>
    </xf>
    <xf numFmtId="0" fontId="33" fillId="0" borderId="1" xfId="57" applyFont="1" applyBorder="1">
      <alignment vertical="center"/>
    </xf>
    <xf numFmtId="0" fontId="25" fillId="0" borderId="6" xfId="57" applyFont="1" applyBorder="1" applyAlignment="1">
      <alignment horizontal="center" vertical="center" wrapText="1"/>
    </xf>
    <xf numFmtId="0" fontId="25" fillId="0" borderId="6" xfId="57" applyFont="1" applyBorder="1" applyAlignment="1">
      <alignment horizontal="justify" vertical="center" wrapText="1"/>
    </xf>
    <xf numFmtId="0" fontId="25" fillId="0" borderId="6" xfId="57" applyFont="1" applyBorder="1" applyAlignment="1">
      <alignment horizontal="left" vertical="center" wrapText="1"/>
    </xf>
    <xf numFmtId="0" fontId="25" fillId="0" borderId="6" xfId="57" applyFont="1" applyBorder="1" applyAlignment="1">
      <alignment vertical="center" wrapText="1"/>
    </xf>
    <xf numFmtId="0" fontId="25" fillId="0" borderId="3" xfId="57" applyFont="1" applyBorder="1" applyAlignment="1">
      <alignment horizontal="center" vertical="center" wrapText="1"/>
    </xf>
    <xf numFmtId="0" fontId="25" fillId="0" borderId="7" xfId="57" applyFont="1" applyBorder="1" applyAlignment="1">
      <alignment horizontal="center" vertical="center" wrapText="1"/>
    </xf>
    <xf numFmtId="43" fontId="34" fillId="0" borderId="0" xfId="57" applyNumberFormat="1" applyFont="1" applyAlignment="1">
      <alignment vertical="center" wrapText="1"/>
    </xf>
    <xf numFmtId="43" fontId="34" fillId="0" borderId="0" xfId="57" applyNumberFormat="1" applyFont="1" applyAlignment="1">
      <alignment horizontal="center" vertical="center" wrapText="1"/>
    </xf>
    <xf numFmtId="0" fontId="34" fillId="4" borderId="6" xfId="57" applyFont="1" applyFill="1" applyBorder="1" applyAlignment="1">
      <alignment horizontal="center" vertical="center" wrapText="1"/>
    </xf>
    <xf numFmtId="0" fontId="35" fillId="4" borderId="3" xfId="57" applyFont="1" applyFill="1" applyBorder="1" applyAlignment="1">
      <alignment horizontal="center" vertical="center" wrapText="1"/>
    </xf>
    <xf numFmtId="0" fontId="35" fillId="4" borderId="7" xfId="57" applyFont="1" applyFill="1" applyBorder="1" applyAlignment="1">
      <alignment horizontal="center" vertical="center" wrapText="1"/>
    </xf>
    <xf numFmtId="0" fontId="35" fillId="0" borderId="6" xfId="57" applyFont="1" applyFill="1" applyBorder="1" applyAlignment="1">
      <alignment horizontal="center" vertical="center" wrapText="1"/>
    </xf>
    <xf numFmtId="0" fontId="35" fillId="4" borderId="6" xfId="57" applyFont="1" applyFill="1" applyBorder="1" applyAlignment="1">
      <alignment horizontal="center" vertical="center" wrapText="1"/>
    </xf>
    <xf numFmtId="176" fontId="35" fillId="0" borderId="6" xfId="57" applyNumberFormat="1" applyFont="1" applyBorder="1" applyAlignment="1">
      <alignment horizontal="right" vertical="center" wrapText="1"/>
    </xf>
    <xf numFmtId="176" fontId="31" fillId="0" borderId="6" xfId="57" applyNumberFormat="1" applyFont="1" applyBorder="1" applyAlignment="1">
      <alignment horizontal="right" vertical="center"/>
    </xf>
    <xf numFmtId="176" fontId="35" fillId="4" borderId="6" xfId="57" applyNumberFormat="1" applyFont="1" applyFill="1" applyBorder="1" applyAlignment="1">
      <alignment horizontal="right" vertical="center" wrapText="1"/>
    </xf>
    <xf numFmtId="0" fontId="35" fillId="0" borderId="0" xfId="57" applyFont="1" applyAlignment="1">
      <alignment horizontal="left" vertical="center" wrapText="1"/>
    </xf>
    <xf numFmtId="0" fontId="34" fillId="0" borderId="0" xfId="57" applyFont="1" applyAlignment="1">
      <alignment wrapText="1"/>
    </xf>
    <xf numFmtId="181" fontId="35" fillId="2" borderId="6" xfId="57" applyNumberFormat="1" applyFont="1" applyFill="1" applyBorder="1" applyAlignment="1">
      <alignment horizontal="right" vertical="center" wrapText="1"/>
    </xf>
    <xf numFmtId="182" fontId="35" fillId="2" borderId="6" xfId="57" applyNumberFormat="1" applyFont="1" applyFill="1" applyBorder="1" applyAlignment="1">
      <alignment horizontal="right" vertical="center" wrapText="1"/>
    </xf>
    <xf numFmtId="180" fontId="35" fillId="4" borderId="6" xfId="57" applyNumberFormat="1" applyFont="1" applyFill="1" applyBorder="1" applyAlignment="1">
      <alignment horizontal="right" vertical="center" wrapText="1"/>
    </xf>
    <xf numFmtId="2" fontId="32" fillId="0" borderId="6" xfId="57" applyNumberFormat="1" applyFont="1" applyBorder="1" applyAlignment="1">
      <alignment vertical="center" wrapText="1"/>
    </xf>
    <xf numFmtId="180" fontId="35" fillId="2" borderId="6" xfId="57" applyNumberFormat="1" applyFont="1" applyFill="1" applyBorder="1" applyAlignment="1">
      <alignment horizontal="right" vertical="center" wrapText="1"/>
    </xf>
    <xf numFmtId="43" fontId="35" fillId="4" borderId="6" xfId="60" applyFont="1" applyFill="1" applyBorder="1" applyAlignment="1">
      <alignment horizontal="right" vertical="center" wrapText="1"/>
    </xf>
    <xf numFmtId="43" fontId="35" fillId="4" borderId="6" xfId="57" applyNumberFormat="1" applyFont="1" applyFill="1" applyBorder="1" applyAlignment="1">
      <alignment horizontal="right" vertical="center" wrapText="1"/>
    </xf>
    <xf numFmtId="2" fontId="35" fillId="4" borderId="6" xfId="57" applyNumberFormat="1" applyFont="1" applyFill="1" applyBorder="1" applyAlignment="1">
      <alignment vertical="center" wrapText="1"/>
    </xf>
    <xf numFmtId="183" fontId="34" fillId="0" borderId="0" xfId="57" applyNumberFormat="1" applyFont="1" applyAlignment="1">
      <alignment vertical="center" wrapText="1"/>
    </xf>
    <xf numFmtId="0" fontId="26" fillId="4" borderId="3" xfId="57" applyFont="1" applyFill="1" applyBorder="1" applyAlignment="1">
      <alignment horizontal="center" vertical="center" wrapText="1"/>
    </xf>
    <xf numFmtId="178" fontId="25" fillId="0" borderId="6" xfId="57" applyNumberFormat="1" applyFont="1" applyBorder="1" applyAlignment="1">
      <alignment horizontal="center" vertical="center" wrapText="1"/>
    </xf>
    <xf numFmtId="178" fontId="26" fillId="4" borderId="6" xfId="57" applyNumberFormat="1" applyFont="1" applyFill="1" applyBorder="1" applyAlignment="1">
      <alignment horizontal="center" vertical="center" wrapText="1"/>
    </xf>
    <xf numFmtId="178" fontId="36" fillId="0" borderId="6" xfId="57" applyNumberFormat="1" applyFont="1" applyBorder="1" applyAlignment="1">
      <alignment horizontal="center" vertical="center" wrapText="1"/>
    </xf>
    <xf numFmtId="0" fontId="32" fillId="0" borderId="6" xfId="49" applyFont="1" applyBorder="1" applyAlignment="1">
      <alignment horizontal="center" vertical="center"/>
    </xf>
    <xf numFmtId="0" fontId="35" fillId="0" borderId="6" xfId="49" applyFont="1" applyBorder="1" applyAlignment="1">
      <alignment horizontal="center" vertical="center" wrapText="1"/>
    </xf>
    <xf numFmtId="184" fontId="25" fillId="0" borderId="6" xfId="60" applyNumberFormat="1" applyFont="1" applyFill="1" applyBorder="1" applyAlignment="1">
      <alignment horizontal="center" vertical="center" wrapText="1"/>
    </xf>
    <xf numFmtId="43" fontId="25" fillId="0" borderId="6" xfId="60" applyFont="1" applyFill="1" applyBorder="1" applyAlignment="1">
      <alignment horizontal="justify" vertical="center" wrapText="1"/>
    </xf>
    <xf numFmtId="0" fontId="25" fillId="0" borderId="6" xfId="49" applyFont="1" applyBorder="1" applyAlignment="1">
      <alignment horizontal="center" vertical="center" wrapText="1"/>
    </xf>
    <xf numFmtId="0" fontId="26" fillId="0" borderId="6" xfId="49" applyFont="1" applyBorder="1" applyAlignment="1">
      <alignment horizontal="center" vertical="center" wrapText="1"/>
    </xf>
    <xf numFmtId="0" fontId="37" fillId="0" borderId="6" xfId="49" applyFont="1" applyBorder="1" applyAlignment="1">
      <alignment horizontal="center" vertical="center" wrapText="1"/>
    </xf>
    <xf numFmtId="184" fontId="35" fillId="0" borderId="6" xfId="60" applyNumberFormat="1" applyFont="1" applyFill="1" applyBorder="1" applyAlignment="1">
      <alignment horizontal="center" vertical="center" wrapText="1"/>
    </xf>
    <xf numFmtId="0" fontId="36" fillId="0" borderId="6" xfId="55" applyFont="1" applyBorder="1" applyAlignment="1">
      <alignment horizontal="center" vertical="center" wrapText="1"/>
    </xf>
    <xf numFmtId="0" fontId="38" fillId="0" borderId="6" xfId="57" applyFont="1" applyBorder="1" applyAlignment="1">
      <alignment horizontal="center" vertical="center"/>
    </xf>
    <xf numFmtId="0" fontId="39" fillId="0" borderId="6" xfId="57" applyFont="1" applyBorder="1" applyAlignment="1">
      <alignment horizontal="center" vertical="center" wrapText="1"/>
    </xf>
    <xf numFmtId="43" fontId="35" fillId="0" borderId="6" xfId="60" applyFont="1" applyFill="1" applyBorder="1" applyAlignment="1">
      <alignment horizontal="center" vertical="center" wrapText="1"/>
    </xf>
    <xf numFmtId="41" fontId="35" fillId="0" borderId="6" xfId="60" applyNumberFormat="1" applyFont="1" applyFill="1" applyBorder="1" applyAlignment="1">
      <alignment vertical="center" wrapText="1"/>
    </xf>
    <xf numFmtId="41" fontId="35" fillId="0" borderId="6" xfId="60" applyNumberFormat="1" applyFont="1" applyFill="1" applyBorder="1" applyAlignment="1">
      <alignment horizontal="center" vertical="center" wrapText="1"/>
    </xf>
    <xf numFmtId="0" fontId="39" fillId="4" borderId="6" xfId="57" applyFont="1" applyFill="1" applyBorder="1" applyAlignment="1">
      <alignment horizontal="center" vertical="center" wrapText="1"/>
    </xf>
    <xf numFmtId="0" fontId="34" fillId="0" borderId="0" xfId="57" applyFont="1" applyAlignment="1">
      <alignment horizontal="center" vertical="center" wrapText="1"/>
    </xf>
    <xf numFmtId="0" fontId="36" fillId="0" borderId="6" xfId="57" applyFont="1" applyBorder="1" applyAlignment="1">
      <alignment horizontal="center" vertical="center" wrapText="1"/>
    </xf>
    <xf numFmtId="43" fontId="26" fillId="0" borderId="0" xfId="57" applyNumberFormat="1" applyFont="1" applyAlignment="1">
      <alignment vertical="center" wrapText="1"/>
    </xf>
    <xf numFmtId="0" fontId="26" fillId="4" borderId="6" xfId="57" applyFont="1" applyFill="1" applyBorder="1" applyAlignment="1">
      <alignment wrapText="1"/>
    </xf>
    <xf numFmtId="176" fontId="26" fillId="0" borderId="6" xfId="57" applyNumberFormat="1" applyFont="1" applyBorder="1" applyAlignment="1">
      <alignment horizontal="right" vertical="center" wrapText="1"/>
    </xf>
    <xf numFmtId="0" fontId="26" fillId="0" borderId="0" xfId="57" applyFont="1" applyAlignment="1">
      <alignment wrapText="1"/>
    </xf>
    <xf numFmtId="0" fontId="40" fillId="0" borderId="0" xfId="0" applyFont="1" applyFill="1" applyAlignment="1"/>
    <xf numFmtId="0" fontId="41" fillId="0" borderId="0" xfId="0" applyFont="1" applyFill="1" applyAlignment="1"/>
    <xf numFmtId="0" fontId="20" fillId="0" borderId="0" xfId="0" applyFont="1" applyFill="1" applyAlignment="1"/>
    <xf numFmtId="10" fontId="20" fillId="0" borderId="0" xfId="3" applyNumberFormat="1" applyFont="1" applyFill="1" applyAlignment="1"/>
    <xf numFmtId="0" fontId="10" fillId="0" borderId="0" xfId="0" applyFont="1" applyFill="1" applyAlignment="1">
      <alignment horizontal="center" vertical="center"/>
    </xf>
    <xf numFmtId="0" fontId="42" fillId="0" borderId="0" xfId="0" applyFont="1" applyFill="1" applyAlignment="1">
      <alignment horizontal="center" vertical="center"/>
    </xf>
    <xf numFmtId="0" fontId="20" fillId="0" borderId="0" xfId="0" applyFont="1" applyFill="1" applyAlignment="1">
      <alignment horizontal="center" vertical="center"/>
    </xf>
    <xf numFmtId="0" fontId="43" fillId="0" borderId="1" xfId="0" applyFont="1" applyFill="1" applyBorder="1" applyAlignment="1">
      <alignment horizontal="left" vertical="center"/>
    </xf>
    <xf numFmtId="0" fontId="12" fillId="0" borderId="1" xfId="0" applyFont="1" applyFill="1" applyBorder="1" applyAlignment="1">
      <alignment horizontal="left" vertical="center"/>
    </xf>
    <xf numFmtId="0" fontId="44" fillId="0" borderId="6" xfId="0" applyFont="1" applyFill="1" applyBorder="1" applyAlignment="1">
      <alignment horizontal="center" vertical="center" wrapText="1"/>
    </xf>
    <xf numFmtId="10" fontId="44" fillId="0" borderId="6" xfId="3" applyNumberFormat="1" applyFont="1" applyFill="1" applyBorder="1" applyAlignment="1">
      <alignment horizontal="center" vertical="center" wrapText="1"/>
    </xf>
    <xf numFmtId="0" fontId="45" fillId="0" borderId="6" xfId="0" applyFont="1" applyFill="1" applyBorder="1" applyAlignment="1">
      <alignment horizontal="center" vertical="center" wrapText="1"/>
    </xf>
    <xf numFmtId="176" fontId="45" fillId="0" borderId="6" xfId="0" applyNumberFormat="1" applyFont="1" applyFill="1" applyBorder="1" applyAlignment="1">
      <alignment horizontal="right" vertical="center" wrapText="1"/>
    </xf>
    <xf numFmtId="10" fontId="45" fillId="0" borderId="6" xfId="0" applyNumberFormat="1" applyFont="1" applyFill="1" applyBorder="1" applyAlignment="1">
      <alignment horizontal="right" vertical="center" wrapText="1"/>
    </xf>
    <xf numFmtId="10" fontId="45" fillId="0" borderId="6" xfId="3" applyNumberFormat="1" applyFont="1" applyFill="1" applyBorder="1" applyAlignment="1">
      <alignment horizontal="left" vertical="center" wrapText="1"/>
    </xf>
    <xf numFmtId="176" fontId="20" fillId="0" borderId="0" xfId="0" applyNumberFormat="1" applyFont="1" applyFill="1" applyAlignment="1"/>
    <xf numFmtId="0" fontId="45" fillId="0" borderId="6" xfId="0" applyFont="1" applyFill="1" applyBorder="1" applyAlignment="1">
      <alignment horizontal="left" vertical="center" wrapText="1"/>
    </xf>
    <xf numFmtId="0" fontId="45" fillId="0" borderId="6" xfId="0" applyFont="1" applyFill="1" applyBorder="1" applyAlignment="1">
      <alignment horizontal="left" vertical="center" wrapText="1" indent="1"/>
    </xf>
    <xf numFmtId="9" fontId="20" fillId="0" borderId="0" xfId="3" applyFont="1" applyFill="1" applyAlignment="1"/>
    <xf numFmtId="0" fontId="35" fillId="0" borderId="6" xfId="0" applyFont="1" applyFill="1" applyBorder="1" applyAlignment="1">
      <alignment horizontal="left" vertical="center" wrapText="1" indent="1"/>
    </xf>
    <xf numFmtId="0" fontId="35" fillId="0" borderId="0" xfId="0" applyFont="1" applyFill="1" applyAlignment="1">
      <alignment horizontal="left" vertical="center" wrapText="1"/>
    </xf>
    <xf numFmtId="0" fontId="46" fillId="0" borderId="0" xfId="0" applyFont="1" applyFill="1" applyAlignment="1">
      <alignment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6 2" xfId="50"/>
    <cellStyle name="常规 3 2" xfId="51"/>
    <cellStyle name="常规 3 3" xfId="52"/>
    <cellStyle name="常规 2 2" xfId="53"/>
    <cellStyle name="常规 3 4" xfId="54"/>
    <cellStyle name="常规 2 3" xfId="55"/>
    <cellStyle name="常规 2" xfId="56"/>
    <cellStyle name="常规 3" xfId="57"/>
    <cellStyle name="常规 3 5" xfId="58"/>
    <cellStyle name="常规 4" xfId="59"/>
    <cellStyle name="千位分隔 3"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2.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4.xml"/><Relationship Id="rId10" Type="http://schemas.openxmlformats.org/officeDocument/2006/relationships/externalLink" Target="externalLinks/externalLink3.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700;&#38754;\&#29616;&#20195;&#20892;&#19994;\&#35780;&#20215;&#21518;&#27719;&#24635;&#34920;&#26684;&#20462;&#25913;&#29256;\&#27719;5&#65306;&#25903;&#20986;&#32467;&#26500;&#27719;&#246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700;&#38754;\&#29616;&#20195;&#20892;&#19994;\&#35780;&#20215;&#21518;&#27719;&#24635;&#34920;&#26684;&#20462;&#25913;&#29256;\&#27719;6&#65306;&#35780;&#20998;&#34920;&#27719;&#24635;&#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700;&#38754;\&#29616;&#20195;&#20892;&#19994;\&#35780;&#20215;&#21518;&#27719;&#24635;&#34920;&#26684;&#20462;&#25913;&#29256;\&#27719;4&#65306;&#36164;&#37329;&#25320;&#20184;&#20351;&#29992;&#27719;&#246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700;&#38754;\&#29616;&#20195;&#20892;&#19994;\&#27719;&#24635;&#36164;&#26009;(1)\&#27719;&#24635;&#36164;&#26009;\&#27719;8&#12289;&#26377;&#20851;&#38382;&#39064;&#25968;&#25454;&#32479;&#3574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支出结构汇总"/>
      <sheetName val="支出结构（第一组）"/>
      <sheetName val="省农业农村信息中心"/>
      <sheetName val="省农业技术推广总站"/>
      <sheetName val="望城区"/>
      <sheetName val="宁乡市"/>
      <sheetName val="长沙县"/>
      <sheetName val="支出结构（第二组）"/>
      <sheetName val="茶陵县"/>
      <sheetName val="醴陵"/>
      <sheetName val="禄口"/>
      <sheetName val="攸县"/>
      <sheetName val="支出结构（第三组）"/>
      <sheetName val="常宁市"/>
      <sheetName val="衡南县"/>
      <sheetName val="衡阳县"/>
      <sheetName val="祁东县"/>
      <sheetName val="支出结构（第四组）"/>
      <sheetName val="安乡县"/>
      <sheetName val="汉寿县"/>
      <sheetName val="桃源县 "/>
      <sheetName val="石门县  "/>
      <sheetName val="支出结构（第五组）"/>
      <sheetName val="沅陵县"/>
      <sheetName val="辰溪县"/>
      <sheetName val="溆浦县"/>
      <sheetName val="靖州县"/>
      <sheetName val="支出结构（第六组）"/>
      <sheetName val="保靖县"/>
      <sheetName val="永顺县"/>
      <sheetName val="永定区"/>
      <sheetName val="慈利县"/>
      <sheetName val="支出结构（第七组）"/>
      <sheetName val="华容县"/>
      <sheetName val="岳阳县"/>
      <sheetName val="平江县"/>
      <sheetName val="湘阴县"/>
      <sheetName val="支出结构（第八组）"/>
      <sheetName val="冷水江"/>
      <sheetName val="新化县"/>
      <sheetName val="涟源"/>
      <sheetName val="双峰"/>
    </sheetNames>
    <sheetDataSet>
      <sheetData sheetId="0"/>
      <sheetData sheetId="1">
        <row r="6">
          <cell r="B6">
            <v>14</v>
          </cell>
          <cell r="C6">
            <v>14</v>
          </cell>
        </row>
        <row r="7">
          <cell r="B7">
            <v>14</v>
          </cell>
          <cell r="C7">
            <v>14</v>
          </cell>
        </row>
        <row r="20">
          <cell r="B20">
            <v>1296.40619</v>
          </cell>
          <cell r="C20">
            <v>1296.40619</v>
          </cell>
        </row>
        <row r="47">
          <cell r="B47">
            <v>1296.40619</v>
          </cell>
          <cell r="C47">
            <v>1296.40619</v>
          </cell>
        </row>
        <row r="65">
          <cell r="B65">
            <v>43</v>
          </cell>
          <cell r="C65">
            <v>43</v>
          </cell>
        </row>
        <row r="77">
          <cell r="B77">
            <v>43</v>
          </cell>
          <cell r="C77">
            <v>43</v>
          </cell>
        </row>
        <row r="78">
          <cell r="B78">
            <v>96.36</v>
          </cell>
          <cell r="C78">
            <v>96.36</v>
          </cell>
        </row>
        <row r="93">
          <cell r="B93">
            <v>96.36</v>
          </cell>
          <cell r="C93">
            <v>96.36</v>
          </cell>
        </row>
        <row r="97">
          <cell r="C97">
            <v>735.4015</v>
          </cell>
        </row>
        <row r="102">
          <cell r="B102">
            <v>735.4015</v>
          </cell>
          <cell r="C102">
            <v>735.4015</v>
          </cell>
        </row>
        <row r="106">
          <cell r="B106">
            <v>506.6567</v>
          </cell>
          <cell r="C106">
            <v>506.6567</v>
          </cell>
        </row>
        <row r="110">
          <cell r="B110">
            <v>506.6567</v>
          </cell>
          <cell r="C110">
            <v>506.6567</v>
          </cell>
        </row>
        <row r="111">
          <cell r="B111">
            <v>2691.82439</v>
          </cell>
          <cell r="C111">
            <v>2691.82439</v>
          </cell>
        </row>
      </sheetData>
      <sheetData sheetId="2"/>
      <sheetData sheetId="3"/>
      <sheetData sheetId="4"/>
      <sheetData sheetId="5"/>
      <sheetData sheetId="6"/>
      <sheetData sheetId="7">
        <row r="6">
          <cell r="B6">
            <v>0</v>
          </cell>
          <cell r="C6">
            <v>0</v>
          </cell>
        </row>
        <row r="7">
          <cell r="B7">
            <v>0</v>
          </cell>
          <cell r="C7">
            <v>0</v>
          </cell>
        </row>
        <row r="20">
          <cell r="B20">
            <v>2298.9631</v>
          </cell>
          <cell r="C20">
            <v>2298.9631</v>
          </cell>
        </row>
        <row r="47">
          <cell r="B47">
            <v>2298.9631</v>
          </cell>
          <cell r="C47">
            <v>2298.9631</v>
          </cell>
        </row>
        <row r="65">
          <cell r="B65">
            <v>0</v>
          </cell>
          <cell r="C65">
            <v>0</v>
          </cell>
        </row>
        <row r="77">
          <cell r="B77">
            <v>0</v>
          </cell>
          <cell r="C77">
            <v>0</v>
          </cell>
        </row>
        <row r="78">
          <cell r="B78">
            <v>0</v>
          </cell>
          <cell r="C78">
            <v>0</v>
          </cell>
        </row>
        <row r="93">
          <cell r="B93">
            <v>0</v>
          </cell>
          <cell r="C93">
            <v>0</v>
          </cell>
        </row>
        <row r="97">
          <cell r="C97">
            <v>0</v>
          </cell>
        </row>
        <row r="102">
          <cell r="B102">
            <v>0</v>
          </cell>
          <cell r="C102">
            <v>0</v>
          </cell>
        </row>
        <row r="106">
          <cell r="B106">
            <v>0</v>
          </cell>
          <cell r="C106">
            <v>0</v>
          </cell>
        </row>
        <row r="110">
          <cell r="B110">
            <v>0</v>
          </cell>
          <cell r="C110">
            <v>0</v>
          </cell>
        </row>
        <row r="111">
          <cell r="B111">
            <v>2298.9631</v>
          </cell>
          <cell r="C111">
            <v>2298.9631</v>
          </cell>
        </row>
      </sheetData>
      <sheetData sheetId="8"/>
      <sheetData sheetId="9"/>
      <sheetData sheetId="10"/>
      <sheetData sheetId="11"/>
      <sheetData sheetId="12">
        <row r="6">
          <cell r="B6">
            <v>0</v>
          </cell>
          <cell r="C6">
            <v>0</v>
          </cell>
        </row>
        <row r="7">
          <cell r="B7">
            <v>0</v>
          </cell>
          <cell r="C7">
            <v>0</v>
          </cell>
        </row>
        <row r="8">
          <cell r="B8">
            <v>0</v>
          </cell>
          <cell r="C8">
            <v>0</v>
          </cell>
        </row>
        <row r="9">
          <cell r="B9">
            <v>0</v>
          </cell>
          <cell r="C9">
            <v>0</v>
          </cell>
        </row>
        <row r="10">
          <cell r="B10">
            <v>0</v>
          </cell>
          <cell r="C10">
            <v>0</v>
          </cell>
        </row>
        <row r="11">
          <cell r="B11">
            <v>0</v>
          </cell>
          <cell r="C11">
            <v>0</v>
          </cell>
        </row>
        <row r="12">
          <cell r="B12">
            <v>0</v>
          </cell>
          <cell r="C12">
            <v>0</v>
          </cell>
        </row>
        <row r="13">
          <cell r="B13">
            <v>0</v>
          </cell>
          <cell r="C13">
            <v>0</v>
          </cell>
        </row>
        <row r="14">
          <cell r="B14">
            <v>0</v>
          </cell>
          <cell r="C14">
            <v>0</v>
          </cell>
        </row>
        <row r="15">
          <cell r="B15">
            <v>0</v>
          </cell>
          <cell r="C15">
            <v>0</v>
          </cell>
        </row>
        <row r="16">
          <cell r="B16">
            <v>0</v>
          </cell>
          <cell r="C16">
            <v>0</v>
          </cell>
        </row>
        <row r="17">
          <cell r="B17">
            <v>0</v>
          </cell>
          <cell r="C17">
            <v>0</v>
          </cell>
        </row>
        <row r="18">
          <cell r="B18">
            <v>0</v>
          </cell>
          <cell r="C18">
            <v>0</v>
          </cell>
        </row>
        <row r="19">
          <cell r="B19">
            <v>0</v>
          </cell>
          <cell r="C19">
            <v>0</v>
          </cell>
        </row>
        <row r="20">
          <cell r="B20">
            <v>426.8889</v>
          </cell>
          <cell r="C20">
            <v>426.8889</v>
          </cell>
        </row>
        <row r="21">
          <cell r="B21">
            <v>0</v>
          </cell>
          <cell r="C21">
            <v>0</v>
          </cell>
        </row>
        <row r="22">
          <cell r="B22">
            <v>4.6339</v>
          </cell>
          <cell r="C22">
            <v>4.6339</v>
          </cell>
        </row>
        <row r="23">
          <cell r="B23">
            <v>0</v>
          </cell>
          <cell r="C23">
            <v>0</v>
          </cell>
        </row>
        <row r="24">
          <cell r="B24">
            <v>0</v>
          </cell>
          <cell r="C24">
            <v>0</v>
          </cell>
        </row>
        <row r="25">
          <cell r="B25">
            <v>0</v>
          </cell>
          <cell r="C25">
            <v>0</v>
          </cell>
        </row>
        <row r="26">
          <cell r="B26">
            <v>0</v>
          </cell>
          <cell r="C26">
            <v>0</v>
          </cell>
        </row>
        <row r="27">
          <cell r="B27">
            <v>0</v>
          </cell>
          <cell r="C27">
            <v>0</v>
          </cell>
        </row>
        <row r="28">
          <cell r="B28">
            <v>0</v>
          </cell>
          <cell r="C28">
            <v>0</v>
          </cell>
        </row>
        <row r="29">
          <cell r="B29">
            <v>0</v>
          </cell>
          <cell r="C29">
            <v>0</v>
          </cell>
        </row>
        <row r="30">
          <cell r="B30">
            <v>4.5617</v>
          </cell>
          <cell r="C30">
            <v>4.5617</v>
          </cell>
        </row>
        <row r="31">
          <cell r="B31">
            <v>0</v>
          </cell>
          <cell r="C31">
            <v>0</v>
          </cell>
        </row>
        <row r="32">
          <cell r="B32">
            <v>1.6</v>
          </cell>
          <cell r="C32">
            <v>1.6</v>
          </cell>
        </row>
        <row r="33">
          <cell r="B33">
            <v>0</v>
          </cell>
          <cell r="C33">
            <v>0</v>
          </cell>
        </row>
        <row r="34">
          <cell r="B34">
            <v>0</v>
          </cell>
          <cell r="C34">
            <v>0</v>
          </cell>
        </row>
        <row r="35">
          <cell r="B35">
            <v>8.3506</v>
          </cell>
          <cell r="C35">
            <v>8.3506</v>
          </cell>
        </row>
        <row r="36">
          <cell r="B36">
            <v>0</v>
          </cell>
          <cell r="C36">
            <v>0</v>
          </cell>
        </row>
        <row r="37">
          <cell r="B37">
            <v>0</v>
          </cell>
          <cell r="C37">
            <v>0</v>
          </cell>
        </row>
        <row r="38">
          <cell r="B38">
            <v>0</v>
          </cell>
          <cell r="C38">
            <v>0</v>
          </cell>
        </row>
        <row r="39">
          <cell r="B39">
            <v>0</v>
          </cell>
          <cell r="C39">
            <v>0</v>
          </cell>
        </row>
        <row r="40">
          <cell r="B40">
            <v>19.76</v>
          </cell>
          <cell r="C40">
            <v>19.76</v>
          </cell>
        </row>
        <row r="41">
          <cell r="B41">
            <v>21.4</v>
          </cell>
          <cell r="C41">
            <v>21.4</v>
          </cell>
        </row>
        <row r="42">
          <cell r="B42">
            <v>0</v>
          </cell>
          <cell r="C42">
            <v>0</v>
          </cell>
        </row>
        <row r="43">
          <cell r="B43">
            <v>2.195</v>
          </cell>
          <cell r="C43">
            <v>2.195</v>
          </cell>
        </row>
        <row r="44">
          <cell r="B44">
            <v>0</v>
          </cell>
          <cell r="C44">
            <v>0</v>
          </cell>
        </row>
        <row r="45">
          <cell r="B45">
            <v>5.272</v>
          </cell>
          <cell r="C45">
            <v>5.272</v>
          </cell>
        </row>
        <row r="46">
          <cell r="B46">
            <v>0</v>
          </cell>
          <cell r="C46">
            <v>0</v>
          </cell>
        </row>
        <row r="47">
          <cell r="B47">
            <v>359.1157</v>
          </cell>
          <cell r="C47">
            <v>359.1157</v>
          </cell>
        </row>
        <row r="48">
          <cell r="B48">
            <v>0</v>
          </cell>
          <cell r="C48">
            <v>0</v>
          </cell>
        </row>
        <row r="49">
          <cell r="B49">
            <v>0</v>
          </cell>
          <cell r="C49">
            <v>0</v>
          </cell>
        </row>
        <row r="50">
          <cell r="B50">
            <v>0</v>
          </cell>
          <cell r="C50">
            <v>0</v>
          </cell>
        </row>
        <row r="51">
          <cell r="B51">
            <v>0</v>
          </cell>
          <cell r="C51">
            <v>0</v>
          </cell>
        </row>
        <row r="52">
          <cell r="B52">
            <v>0</v>
          </cell>
          <cell r="C52">
            <v>0</v>
          </cell>
        </row>
        <row r="53">
          <cell r="B53">
            <v>0</v>
          </cell>
          <cell r="C53">
            <v>0</v>
          </cell>
        </row>
        <row r="54">
          <cell r="B54">
            <v>0</v>
          </cell>
          <cell r="C54">
            <v>0</v>
          </cell>
        </row>
        <row r="55">
          <cell r="B55">
            <v>0</v>
          </cell>
          <cell r="C55">
            <v>0</v>
          </cell>
        </row>
        <row r="56">
          <cell r="B56">
            <v>0</v>
          </cell>
          <cell r="C56">
            <v>0</v>
          </cell>
        </row>
        <row r="57">
          <cell r="B57">
            <v>0</v>
          </cell>
          <cell r="C57">
            <v>0</v>
          </cell>
        </row>
        <row r="58">
          <cell r="B58">
            <v>0</v>
          </cell>
          <cell r="C58">
            <v>0</v>
          </cell>
        </row>
        <row r="59">
          <cell r="B59">
            <v>0</v>
          </cell>
          <cell r="C59">
            <v>0</v>
          </cell>
        </row>
        <row r="60">
          <cell r="B60">
            <v>0</v>
          </cell>
          <cell r="C60">
            <v>0</v>
          </cell>
        </row>
        <row r="61">
          <cell r="B61">
            <v>0</v>
          </cell>
          <cell r="C61">
            <v>0</v>
          </cell>
        </row>
        <row r="62">
          <cell r="B62">
            <v>0</v>
          </cell>
          <cell r="C62">
            <v>0</v>
          </cell>
        </row>
        <row r="63">
          <cell r="B63">
            <v>0</v>
          </cell>
          <cell r="C63">
            <v>0</v>
          </cell>
        </row>
        <row r="64">
          <cell r="B64">
            <v>0</v>
          </cell>
          <cell r="C64">
            <v>0</v>
          </cell>
        </row>
        <row r="65">
          <cell r="B65">
            <v>14.7</v>
          </cell>
          <cell r="C65">
            <v>14.7</v>
          </cell>
        </row>
        <row r="66">
          <cell r="B66">
            <v>0</v>
          </cell>
          <cell r="C66">
            <v>0</v>
          </cell>
        </row>
        <row r="67">
          <cell r="B67">
            <v>14.7</v>
          </cell>
          <cell r="C67">
            <v>14.7</v>
          </cell>
        </row>
        <row r="68">
          <cell r="B68">
            <v>0</v>
          </cell>
          <cell r="C68">
            <v>0</v>
          </cell>
        </row>
        <row r="69">
          <cell r="B69">
            <v>0</v>
          </cell>
          <cell r="C69">
            <v>0</v>
          </cell>
        </row>
        <row r="70">
          <cell r="B70">
            <v>0</v>
          </cell>
          <cell r="C70">
            <v>0</v>
          </cell>
        </row>
        <row r="71">
          <cell r="B71">
            <v>0</v>
          </cell>
          <cell r="C71">
            <v>0</v>
          </cell>
        </row>
        <row r="72">
          <cell r="B72">
            <v>0</v>
          </cell>
          <cell r="C72">
            <v>0</v>
          </cell>
        </row>
        <row r="73">
          <cell r="B73">
            <v>0</v>
          </cell>
          <cell r="C73">
            <v>0</v>
          </cell>
        </row>
        <row r="74">
          <cell r="B74">
            <v>0</v>
          </cell>
          <cell r="C74">
            <v>0</v>
          </cell>
        </row>
        <row r="75">
          <cell r="B75">
            <v>0</v>
          </cell>
          <cell r="C75">
            <v>0</v>
          </cell>
        </row>
        <row r="76">
          <cell r="B76">
            <v>0</v>
          </cell>
          <cell r="C76">
            <v>0</v>
          </cell>
        </row>
        <row r="77">
          <cell r="B77">
            <v>0</v>
          </cell>
          <cell r="C77">
            <v>0</v>
          </cell>
        </row>
        <row r="78">
          <cell r="B78">
            <v>0</v>
          </cell>
          <cell r="C78">
            <v>0</v>
          </cell>
        </row>
        <row r="79">
          <cell r="B79">
            <v>0</v>
          </cell>
          <cell r="C79">
            <v>0</v>
          </cell>
        </row>
        <row r="80">
          <cell r="B80">
            <v>0</v>
          </cell>
          <cell r="C80">
            <v>0</v>
          </cell>
        </row>
        <row r="81">
          <cell r="B81">
            <v>0</v>
          </cell>
          <cell r="C81">
            <v>0</v>
          </cell>
        </row>
        <row r="82">
          <cell r="B82">
            <v>0</v>
          </cell>
          <cell r="C82">
            <v>0</v>
          </cell>
        </row>
        <row r="83">
          <cell r="B83">
            <v>0</v>
          </cell>
          <cell r="C83">
            <v>0</v>
          </cell>
        </row>
        <row r="84">
          <cell r="B84">
            <v>0</v>
          </cell>
          <cell r="C84">
            <v>0</v>
          </cell>
        </row>
        <row r="85">
          <cell r="B85">
            <v>0</v>
          </cell>
          <cell r="C85">
            <v>0</v>
          </cell>
        </row>
        <row r="86">
          <cell r="B86">
            <v>0</v>
          </cell>
          <cell r="C86">
            <v>0</v>
          </cell>
        </row>
        <row r="87">
          <cell r="B87">
            <v>0</v>
          </cell>
          <cell r="C87">
            <v>0</v>
          </cell>
        </row>
        <row r="88">
          <cell r="B88">
            <v>0</v>
          </cell>
          <cell r="C88">
            <v>0</v>
          </cell>
        </row>
        <row r="89">
          <cell r="B89">
            <v>0</v>
          </cell>
          <cell r="C89">
            <v>0</v>
          </cell>
        </row>
        <row r="90">
          <cell r="B90">
            <v>0</v>
          </cell>
          <cell r="C90">
            <v>0</v>
          </cell>
        </row>
        <row r="91">
          <cell r="B91">
            <v>0</v>
          </cell>
          <cell r="C91">
            <v>0</v>
          </cell>
        </row>
        <row r="92">
          <cell r="B92">
            <v>0</v>
          </cell>
          <cell r="C92">
            <v>0</v>
          </cell>
        </row>
        <row r="93">
          <cell r="B93">
            <v>0</v>
          </cell>
          <cell r="C93">
            <v>0</v>
          </cell>
        </row>
        <row r="94">
          <cell r="B94">
            <v>32</v>
          </cell>
          <cell r="C94">
            <v>32</v>
          </cell>
        </row>
        <row r="95">
          <cell r="B95">
            <v>0</v>
          </cell>
          <cell r="C95">
            <v>0</v>
          </cell>
        </row>
        <row r="96">
          <cell r="B96">
            <v>32</v>
          </cell>
          <cell r="C96">
            <v>32</v>
          </cell>
        </row>
        <row r="97">
          <cell r="C97">
            <v>900</v>
          </cell>
        </row>
        <row r="98">
          <cell r="B98">
            <v>0</v>
          </cell>
          <cell r="C98">
            <v>0</v>
          </cell>
        </row>
        <row r="99">
          <cell r="B99">
            <v>0</v>
          </cell>
          <cell r="C99">
            <v>0</v>
          </cell>
        </row>
        <row r="100">
          <cell r="B100">
            <v>0</v>
          </cell>
          <cell r="C100">
            <v>0</v>
          </cell>
        </row>
        <row r="101">
          <cell r="B101">
            <v>0</v>
          </cell>
          <cell r="C101">
            <v>0</v>
          </cell>
        </row>
        <row r="102">
          <cell r="B102">
            <v>900</v>
          </cell>
          <cell r="C102">
            <v>900</v>
          </cell>
        </row>
        <row r="103">
          <cell r="B103">
            <v>0</v>
          </cell>
          <cell r="C103">
            <v>0</v>
          </cell>
        </row>
        <row r="104">
          <cell r="B104">
            <v>0</v>
          </cell>
          <cell r="C104">
            <v>0</v>
          </cell>
        </row>
        <row r="105">
          <cell r="B105">
            <v>0</v>
          </cell>
          <cell r="C105">
            <v>0</v>
          </cell>
        </row>
        <row r="106">
          <cell r="B106">
            <v>1522.5145</v>
          </cell>
          <cell r="C106">
            <v>1522.5145</v>
          </cell>
        </row>
        <row r="107">
          <cell r="B107">
            <v>0</v>
          </cell>
          <cell r="C107">
            <v>0</v>
          </cell>
        </row>
        <row r="108">
          <cell r="B108">
            <v>0</v>
          </cell>
          <cell r="C108">
            <v>0</v>
          </cell>
        </row>
        <row r="109">
          <cell r="B109">
            <v>0</v>
          </cell>
          <cell r="C109">
            <v>0</v>
          </cell>
        </row>
        <row r="110">
          <cell r="B110">
            <v>1522.5145</v>
          </cell>
          <cell r="C110">
            <v>1522.5145</v>
          </cell>
        </row>
        <row r="111">
          <cell r="B111">
            <v>2896.102</v>
          </cell>
          <cell r="C111">
            <v>2896.102</v>
          </cell>
        </row>
      </sheetData>
      <sheetData sheetId="13"/>
      <sheetData sheetId="14"/>
      <sheetData sheetId="15"/>
      <sheetData sheetId="16"/>
      <sheetData sheetId="17">
        <row r="6">
          <cell r="B6">
            <v>30.84</v>
          </cell>
          <cell r="C6">
            <v>30.84</v>
          </cell>
        </row>
        <row r="7">
          <cell r="B7">
            <v>0</v>
          </cell>
          <cell r="C7">
            <v>0</v>
          </cell>
        </row>
        <row r="8">
          <cell r="B8">
            <v>7.68</v>
          </cell>
          <cell r="C8">
            <v>7.68</v>
          </cell>
        </row>
        <row r="9">
          <cell r="B9">
            <v>0</v>
          </cell>
          <cell r="C9">
            <v>0</v>
          </cell>
        </row>
        <row r="10">
          <cell r="B10">
            <v>7.16</v>
          </cell>
          <cell r="C10">
            <v>7.16</v>
          </cell>
        </row>
        <row r="11">
          <cell r="B11">
            <v>0</v>
          </cell>
          <cell r="C11">
            <v>0</v>
          </cell>
        </row>
        <row r="12">
          <cell r="B12">
            <v>0</v>
          </cell>
          <cell r="C12">
            <v>0</v>
          </cell>
        </row>
        <row r="13">
          <cell r="B13">
            <v>0</v>
          </cell>
          <cell r="C13">
            <v>0</v>
          </cell>
        </row>
        <row r="14">
          <cell r="B14">
            <v>0</v>
          </cell>
          <cell r="C14">
            <v>0</v>
          </cell>
        </row>
        <row r="15">
          <cell r="B15">
            <v>0</v>
          </cell>
          <cell r="C15">
            <v>0</v>
          </cell>
        </row>
        <row r="16">
          <cell r="B16">
            <v>0</v>
          </cell>
          <cell r="C16">
            <v>0</v>
          </cell>
        </row>
        <row r="17">
          <cell r="B17">
            <v>0</v>
          </cell>
          <cell r="C17">
            <v>0</v>
          </cell>
        </row>
        <row r="18">
          <cell r="B18">
            <v>0</v>
          </cell>
          <cell r="C18">
            <v>0</v>
          </cell>
        </row>
        <row r="19">
          <cell r="B19">
            <v>16</v>
          </cell>
          <cell r="C19">
            <v>16</v>
          </cell>
        </row>
        <row r="20">
          <cell r="B20">
            <v>783.56</v>
          </cell>
          <cell r="C20">
            <v>783.556</v>
          </cell>
        </row>
        <row r="21">
          <cell r="B21">
            <v>15.71</v>
          </cell>
          <cell r="C21">
            <v>15.71</v>
          </cell>
        </row>
        <row r="22">
          <cell r="B22">
            <v>24.57</v>
          </cell>
          <cell r="C22">
            <v>24.57</v>
          </cell>
        </row>
        <row r="23">
          <cell r="B23">
            <v>1.22</v>
          </cell>
          <cell r="C23">
            <v>1.22</v>
          </cell>
        </row>
        <row r="24">
          <cell r="B24">
            <v>0</v>
          </cell>
          <cell r="C24">
            <v>0</v>
          </cell>
        </row>
        <row r="25">
          <cell r="B25">
            <v>0.01</v>
          </cell>
          <cell r="C25">
            <v>0.01</v>
          </cell>
        </row>
        <row r="26">
          <cell r="B26">
            <v>1.31</v>
          </cell>
          <cell r="C26">
            <v>1.31</v>
          </cell>
        </row>
        <row r="27">
          <cell r="B27">
            <v>0.06</v>
          </cell>
          <cell r="C27">
            <v>0.06</v>
          </cell>
        </row>
        <row r="28">
          <cell r="B28">
            <v>0</v>
          </cell>
          <cell r="C28">
            <v>0</v>
          </cell>
        </row>
        <row r="29">
          <cell r="B29">
            <v>0.9</v>
          </cell>
          <cell r="C29">
            <v>0.9</v>
          </cell>
        </row>
        <row r="30">
          <cell r="B30">
            <v>32.69</v>
          </cell>
          <cell r="C30">
            <v>32.69</v>
          </cell>
        </row>
        <row r="31">
          <cell r="B31">
            <v>0</v>
          </cell>
          <cell r="C31">
            <v>0</v>
          </cell>
        </row>
        <row r="32">
          <cell r="B32">
            <v>0.33</v>
          </cell>
          <cell r="C32">
            <v>0.33</v>
          </cell>
        </row>
        <row r="33">
          <cell r="B33">
            <v>2.89</v>
          </cell>
          <cell r="C33">
            <v>2.89</v>
          </cell>
        </row>
        <row r="34">
          <cell r="B34">
            <v>0.67</v>
          </cell>
          <cell r="C34">
            <v>0.666</v>
          </cell>
        </row>
        <row r="35">
          <cell r="B35">
            <v>0.91</v>
          </cell>
          <cell r="C35">
            <v>0.91</v>
          </cell>
        </row>
        <row r="36">
          <cell r="B36">
            <v>0.23</v>
          </cell>
          <cell r="C36">
            <v>0.23</v>
          </cell>
        </row>
        <row r="37">
          <cell r="B37">
            <v>80.52</v>
          </cell>
          <cell r="C37">
            <v>80.52</v>
          </cell>
        </row>
        <row r="38">
          <cell r="B38">
            <v>0</v>
          </cell>
          <cell r="C38">
            <v>0</v>
          </cell>
        </row>
        <row r="39">
          <cell r="B39">
            <v>2.95</v>
          </cell>
          <cell r="C39">
            <v>2.95</v>
          </cell>
        </row>
        <row r="40">
          <cell r="B40">
            <v>12.6</v>
          </cell>
          <cell r="C40">
            <v>12.6</v>
          </cell>
        </row>
        <row r="41">
          <cell r="B41">
            <v>112.43</v>
          </cell>
          <cell r="C41">
            <v>112.43</v>
          </cell>
        </row>
        <row r="42">
          <cell r="B42">
            <v>0</v>
          </cell>
          <cell r="C42">
            <v>0</v>
          </cell>
        </row>
        <row r="43">
          <cell r="B43">
            <v>0</v>
          </cell>
          <cell r="C43">
            <v>0</v>
          </cell>
        </row>
        <row r="44">
          <cell r="B44">
            <v>0.66</v>
          </cell>
          <cell r="C44">
            <v>0.66</v>
          </cell>
        </row>
        <row r="45">
          <cell r="B45">
            <v>8.39</v>
          </cell>
          <cell r="C45">
            <v>8.39</v>
          </cell>
        </row>
        <row r="46">
          <cell r="B46">
            <v>0</v>
          </cell>
          <cell r="C46">
            <v>0</v>
          </cell>
        </row>
        <row r="47">
          <cell r="B47">
            <v>484.51</v>
          </cell>
          <cell r="C47">
            <v>484.51</v>
          </cell>
        </row>
        <row r="48">
          <cell r="B48">
            <v>763</v>
          </cell>
          <cell r="C48">
            <v>763</v>
          </cell>
        </row>
        <row r="49">
          <cell r="B49">
            <v>0</v>
          </cell>
          <cell r="C49">
            <v>0</v>
          </cell>
        </row>
        <row r="50">
          <cell r="B50">
            <v>0</v>
          </cell>
          <cell r="C50">
            <v>0</v>
          </cell>
        </row>
        <row r="51">
          <cell r="B51">
            <v>0</v>
          </cell>
          <cell r="C51">
            <v>0</v>
          </cell>
        </row>
        <row r="52">
          <cell r="B52">
            <v>0</v>
          </cell>
          <cell r="C52">
            <v>0</v>
          </cell>
        </row>
        <row r="53">
          <cell r="B53">
            <v>0</v>
          </cell>
          <cell r="C53">
            <v>0</v>
          </cell>
        </row>
        <row r="54">
          <cell r="B54">
            <v>0</v>
          </cell>
          <cell r="C54">
            <v>0</v>
          </cell>
        </row>
        <row r="55">
          <cell r="B55">
            <v>0</v>
          </cell>
          <cell r="C55">
            <v>0</v>
          </cell>
        </row>
        <row r="56">
          <cell r="B56">
            <v>0</v>
          </cell>
          <cell r="C56">
            <v>0</v>
          </cell>
        </row>
        <row r="57">
          <cell r="B57">
            <v>0</v>
          </cell>
          <cell r="C57">
            <v>0</v>
          </cell>
        </row>
        <row r="58">
          <cell r="B58">
            <v>276</v>
          </cell>
          <cell r="C58">
            <v>276</v>
          </cell>
        </row>
        <row r="59">
          <cell r="B59">
            <v>487</v>
          </cell>
          <cell r="C59">
            <v>487</v>
          </cell>
        </row>
        <row r="60">
          <cell r="B60">
            <v>0</v>
          </cell>
          <cell r="C60">
            <v>0</v>
          </cell>
        </row>
        <row r="61">
          <cell r="B61">
            <v>0</v>
          </cell>
          <cell r="C61">
            <v>0</v>
          </cell>
        </row>
        <row r="62">
          <cell r="B62">
            <v>0</v>
          </cell>
          <cell r="C62">
            <v>0</v>
          </cell>
        </row>
        <row r="63">
          <cell r="B63">
            <v>0</v>
          </cell>
          <cell r="C63">
            <v>0</v>
          </cell>
        </row>
        <row r="64">
          <cell r="B64">
            <v>0</v>
          </cell>
          <cell r="C64">
            <v>0</v>
          </cell>
        </row>
        <row r="65">
          <cell r="B65">
            <v>299.64</v>
          </cell>
          <cell r="C65">
            <v>299.64</v>
          </cell>
        </row>
        <row r="66">
          <cell r="B66">
            <v>60</v>
          </cell>
          <cell r="C66">
            <v>60</v>
          </cell>
        </row>
        <row r="67">
          <cell r="B67">
            <v>0</v>
          </cell>
          <cell r="C67">
            <v>0</v>
          </cell>
        </row>
        <row r="68">
          <cell r="B68">
            <v>114.5</v>
          </cell>
          <cell r="C68">
            <v>114.5</v>
          </cell>
        </row>
        <row r="69">
          <cell r="B69">
            <v>70</v>
          </cell>
          <cell r="C69">
            <v>70</v>
          </cell>
        </row>
        <row r="70">
          <cell r="B70">
            <v>5</v>
          </cell>
          <cell r="C70">
            <v>5</v>
          </cell>
        </row>
        <row r="71">
          <cell r="B71">
            <v>0.14</v>
          </cell>
          <cell r="C71">
            <v>0.14</v>
          </cell>
        </row>
        <row r="72">
          <cell r="B72">
            <v>0</v>
          </cell>
          <cell r="C72">
            <v>0</v>
          </cell>
        </row>
        <row r="73">
          <cell r="B73">
            <v>0</v>
          </cell>
          <cell r="C73">
            <v>0</v>
          </cell>
        </row>
        <row r="74">
          <cell r="B74">
            <v>0</v>
          </cell>
          <cell r="C74">
            <v>0</v>
          </cell>
        </row>
        <row r="75">
          <cell r="B75">
            <v>0</v>
          </cell>
          <cell r="C75">
            <v>0</v>
          </cell>
        </row>
        <row r="76">
          <cell r="B76">
            <v>0</v>
          </cell>
          <cell r="C76">
            <v>0</v>
          </cell>
        </row>
        <row r="77">
          <cell r="B77">
            <v>50</v>
          </cell>
          <cell r="C77">
            <v>50</v>
          </cell>
        </row>
        <row r="78">
          <cell r="B78">
            <v>156.71</v>
          </cell>
          <cell r="C78">
            <v>156.71</v>
          </cell>
        </row>
        <row r="79">
          <cell r="B79">
            <v>0</v>
          </cell>
          <cell r="C79">
            <v>0</v>
          </cell>
        </row>
        <row r="80">
          <cell r="B80">
            <v>1.92</v>
          </cell>
          <cell r="C80">
            <v>1.92</v>
          </cell>
        </row>
        <row r="81">
          <cell r="B81">
            <v>15.4</v>
          </cell>
          <cell r="C81">
            <v>15.4</v>
          </cell>
        </row>
        <row r="82">
          <cell r="B82">
            <v>10</v>
          </cell>
          <cell r="C82">
            <v>10</v>
          </cell>
        </row>
        <row r="83">
          <cell r="B83">
            <v>44.4</v>
          </cell>
          <cell r="C83">
            <v>44.4</v>
          </cell>
        </row>
        <row r="84">
          <cell r="B84">
            <v>0.99</v>
          </cell>
          <cell r="C84">
            <v>0.99</v>
          </cell>
        </row>
        <row r="85">
          <cell r="B85">
            <v>0</v>
          </cell>
          <cell r="C85">
            <v>0</v>
          </cell>
        </row>
        <row r="86">
          <cell r="B86">
            <v>0</v>
          </cell>
          <cell r="C86">
            <v>0</v>
          </cell>
        </row>
        <row r="87">
          <cell r="B87">
            <v>0</v>
          </cell>
          <cell r="C87">
            <v>0</v>
          </cell>
        </row>
        <row r="88">
          <cell r="B88">
            <v>0</v>
          </cell>
          <cell r="C88">
            <v>0</v>
          </cell>
        </row>
        <row r="89">
          <cell r="B89">
            <v>0</v>
          </cell>
          <cell r="C89">
            <v>0</v>
          </cell>
        </row>
        <row r="90">
          <cell r="B90">
            <v>0</v>
          </cell>
          <cell r="C90">
            <v>0</v>
          </cell>
        </row>
        <row r="91">
          <cell r="B91">
            <v>0</v>
          </cell>
          <cell r="C91">
            <v>0</v>
          </cell>
        </row>
        <row r="92">
          <cell r="B92">
            <v>84</v>
          </cell>
          <cell r="C92">
            <v>84</v>
          </cell>
        </row>
        <row r="93">
          <cell r="B93">
            <v>0</v>
          </cell>
          <cell r="C93">
            <v>0</v>
          </cell>
        </row>
        <row r="94">
          <cell r="B94">
            <v>348.4</v>
          </cell>
          <cell r="C94">
            <v>348.4</v>
          </cell>
        </row>
        <row r="95">
          <cell r="B95">
            <v>0</v>
          </cell>
          <cell r="C95">
            <v>0</v>
          </cell>
        </row>
        <row r="96">
          <cell r="B96">
            <v>348.4</v>
          </cell>
          <cell r="C96">
            <v>348.4</v>
          </cell>
        </row>
        <row r="97">
          <cell r="C97">
            <v>580.2</v>
          </cell>
        </row>
        <row r="98">
          <cell r="B98">
            <v>40</v>
          </cell>
          <cell r="C98">
            <v>40</v>
          </cell>
        </row>
        <row r="99">
          <cell r="B99">
            <v>0</v>
          </cell>
          <cell r="C99">
            <v>0</v>
          </cell>
        </row>
        <row r="100">
          <cell r="B100">
            <v>15</v>
          </cell>
          <cell r="C100">
            <v>15</v>
          </cell>
        </row>
        <row r="101">
          <cell r="B101">
            <v>0</v>
          </cell>
          <cell r="C101">
            <v>0</v>
          </cell>
        </row>
        <row r="102">
          <cell r="B102">
            <v>525.2</v>
          </cell>
          <cell r="C102">
            <v>525.2</v>
          </cell>
        </row>
        <row r="103">
          <cell r="B103">
            <v>0</v>
          </cell>
          <cell r="C103">
            <v>0</v>
          </cell>
        </row>
        <row r="104">
          <cell r="B104">
            <v>0</v>
          </cell>
          <cell r="C104">
            <v>0</v>
          </cell>
        </row>
        <row r="105">
          <cell r="B105">
            <v>0</v>
          </cell>
          <cell r="C105">
            <v>0</v>
          </cell>
        </row>
        <row r="106">
          <cell r="B106">
            <v>87</v>
          </cell>
          <cell r="C106">
            <v>87</v>
          </cell>
        </row>
        <row r="107">
          <cell r="B107">
            <v>0</v>
          </cell>
          <cell r="C107">
            <v>0</v>
          </cell>
        </row>
        <row r="108">
          <cell r="B108">
            <v>0</v>
          </cell>
          <cell r="C108">
            <v>0</v>
          </cell>
        </row>
        <row r="109">
          <cell r="B109">
            <v>0</v>
          </cell>
          <cell r="C109">
            <v>0</v>
          </cell>
        </row>
        <row r="110">
          <cell r="B110">
            <v>87</v>
          </cell>
          <cell r="C110">
            <v>87</v>
          </cell>
        </row>
        <row r="111">
          <cell r="B111">
            <v>3049.35</v>
          </cell>
          <cell r="C111">
            <v>3049.346</v>
          </cell>
        </row>
      </sheetData>
      <sheetData sheetId="18"/>
      <sheetData sheetId="19"/>
      <sheetData sheetId="20"/>
      <sheetData sheetId="21"/>
      <sheetData sheetId="22">
        <row r="6">
          <cell r="B6">
            <v>0.8</v>
          </cell>
          <cell r="C6">
            <v>0.8</v>
          </cell>
        </row>
        <row r="7">
          <cell r="B7">
            <v>0</v>
          </cell>
          <cell r="C7">
            <v>0</v>
          </cell>
        </row>
        <row r="8">
          <cell r="B8">
            <v>0</v>
          </cell>
          <cell r="C8">
            <v>0</v>
          </cell>
        </row>
        <row r="9">
          <cell r="B9">
            <v>0</v>
          </cell>
          <cell r="C9">
            <v>0</v>
          </cell>
        </row>
        <row r="10">
          <cell r="B10">
            <v>0</v>
          </cell>
          <cell r="C10">
            <v>0</v>
          </cell>
        </row>
        <row r="11">
          <cell r="B11">
            <v>0</v>
          </cell>
          <cell r="C11">
            <v>0</v>
          </cell>
        </row>
        <row r="12">
          <cell r="B12">
            <v>0</v>
          </cell>
          <cell r="C12">
            <v>0</v>
          </cell>
        </row>
        <row r="13">
          <cell r="B13">
            <v>0</v>
          </cell>
          <cell r="C13">
            <v>0</v>
          </cell>
        </row>
        <row r="14">
          <cell r="B14">
            <v>0</v>
          </cell>
          <cell r="C14">
            <v>0</v>
          </cell>
        </row>
        <row r="15">
          <cell r="B15">
            <v>0</v>
          </cell>
          <cell r="C15">
            <v>0</v>
          </cell>
        </row>
        <row r="16">
          <cell r="B16">
            <v>0</v>
          </cell>
          <cell r="C16">
            <v>0</v>
          </cell>
        </row>
        <row r="17">
          <cell r="B17">
            <v>0</v>
          </cell>
          <cell r="C17">
            <v>0</v>
          </cell>
        </row>
        <row r="18">
          <cell r="B18">
            <v>0</v>
          </cell>
          <cell r="C18">
            <v>0</v>
          </cell>
        </row>
        <row r="19">
          <cell r="B19">
            <v>0.8</v>
          </cell>
          <cell r="C19">
            <v>0.8</v>
          </cell>
        </row>
        <row r="20">
          <cell r="B20">
            <v>241.610797</v>
          </cell>
          <cell r="C20">
            <v>241.611197</v>
          </cell>
        </row>
        <row r="21">
          <cell r="B21">
            <v>6.54342</v>
          </cell>
          <cell r="C21">
            <v>6.54342</v>
          </cell>
        </row>
        <row r="22">
          <cell r="B22">
            <v>5.5894</v>
          </cell>
          <cell r="C22">
            <v>5.5894</v>
          </cell>
        </row>
        <row r="23">
          <cell r="B23">
            <v>4</v>
          </cell>
          <cell r="C23">
            <v>4</v>
          </cell>
        </row>
        <row r="24">
          <cell r="B24">
            <v>0</v>
          </cell>
          <cell r="C24">
            <v>0</v>
          </cell>
        </row>
        <row r="25">
          <cell r="B25">
            <v>0.093674</v>
          </cell>
          <cell r="C25">
            <v>0.093674</v>
          </cell>
        </row>
        <row r="26">
          <cell r="B26">
            <v>0.362033</v>
          </cell>
          <cell r="C26">
            <v>0.362033</v>
          </cell>
        </row>
        <row r="27">
          <cell r="B27">
            <v>0</v>
          </cell>
          <cell r="C27">
            <v>0</v>
          </cell>
        </row>
        <row r="28">
          <cell r="B28">
            <v>0</v>
          </cell>
          <cell r="C28">
            <v>0</v>
          </cell>
        </row>
        <row r="29">
          <cell r="B29">
            <v>0</v>
          </cell>
          <cell r="C29">
            <v>0</v>
          </cell>
        </row>
        <row r="30">
          <cell r="B30">
            <v>21.90345</v>
          </cell>
          <cell r="C30">
            <v>21.90345</v>
          </cell>
        </row>
        <row r="31">
          <cell r="B31">
            <v>0</v>
          </cell>
          <cell r="C31">
            <v>0</v>
          </cell>
        </row>
        <row r="32">
          <cell r="B32">
            <v>0.7</v>
          </cell>
          <cell r="C32">
            <v>0.7</v>
          </cell>
        </row>
        <row r="33">
          <cell r="B33">
            <v>0</v>
          </cell>
          <cell r="C33">
            <v>0</v>
          </cell>
        </row>
        <row r="34">
          <cell r="B34">
            <v>0</v>
          </cell>
          <cell r="C34">
            <v>0</v>
          </cell>
        </row>
        <row r="35">
          <cell r="B35">
            <v>0</v>
          </cell>
          <cell r="C35">
            <v>0</v>
          </cell>
        </row>
        <row r="36">
          <cell r="B36">
            <v>0.25</v>
          </cell>
          <cell r="C36">
            <v>0.25</v>
          </cell>
        </row>
        <row r="37">
          <cell r="B37">
            <v>32.42545</v>
          </cell>
          <cell r="C37">
            <v>32.42545</v>
          </cell>
        </row>
        <row r="38">
          <cell r="B38">
            <v>0</v>
          </cell>
          <cell r="C38">
            <v>0</v>
          </cell>
        </row>
        <row r="39">
          <cell r="B39">
            <v>1</v>
          </cell>
          <cell r="C39">
            <v>1</v>
          </cell>
        </row>
        <row r="40">
          <cell r="B40">
            <v>61.8525</v>
          </cell>
          <cell r="C40">
            <v>61.8525</v>
          </cell>
        </row>
        <row r="41">
          <cell r="B41">
            <v>7.1978</v>
          </cell>
          <cell r="C41">
            <v>7.1978</v>
          </cell>
        </row>
        <row r="42">
          <cell r="B42">
            <v>0</v>
          </cell>
          <cell r="C42">
            <v>0</v>
          </cell>
        </row>
        <row r="43">
          <cell r="B43">
            <v>0</v>
          </cell>
          <cell r="C43">
            <v>0</v>
          </cell>
        </row>
        <row r="44">
          <cell r="B44">
            <v>2.5</v>
          </cell>
          <cell r="C44">
            <v>2.5</v>
          </cell>
        </row>
        <row r="45">
          <cell r="B45">
            <v>0.27</v>
          </cell>
          <cell r="C45">
            <v>0.27</v>
          </cell>
        </row>
        <row r="46">
          <cell r="B46">
            <v>0</v>
          </cell>
          <cell r="C46">
            <v>0</v>
          </cell>
        </row>
        <row r="47">
          <cell r="B47">
            <v>96.92307</v>
          </cell>
          <cell r="C47">
            <v>96.92347</v>
          </cell>
        </row>
        <row r="48">
          <cell r="B48">
            <v>167.3</v>
          </cell>
          <cell r="C48">
            <v>167.3</v>
          </cell>
        </row>
        <row r="49">
          <cell r="B49">
            <v>0</v>
          </cell>
          <cell r="C49">
            <v>0</v>
          </cell>
        </row>
        <row r="50">
          <cell r="B50">
            <v>0</v>
          </cell>
          <cell r="C50">
            <v>0</v>
          </cell>
        </row>
        <row r="51">
          <cell r="B51">
            <v>0</v>
          </cell>
          <cell r="C51">
            <v>0</v>
          </cell>
        </row>
        <row r="52">
          <cell r="B52">
            <v>0</v>
          </cell>
          <cell r="C52">
            <v>0</v>
          </cell>
        </row>
        <row r="53">
          <cell r="B53">
            <v>0</v>
          </cell>
          <cell r="C53">
            <v>0</v>
          </cell>
        </row>
        <row r="54">
          <cell r="B54">
            <v>0</v>
          </cell>
          <cell r="C54">
            <v>0</v>
          </cell>
        </row>
        <row r="55">
          <cell r="B55">
            <v>0</v>
          </cell>
          <cell r="C55">
            <v>0</v>
          </cell>
        </row>
        <row r="56">
          <cell r="B56">
            <v>0</v>
          </cell>
          <cell r="C56">
            <v>0</v>
          </cell>
        </row>
        <row r="57">
          <cell r="B57">
            <v>0</v>
          </cell>
          <cell r="C57">
            <v>0</v>
          </cell>
        </row>
        <row r="58">
          <cell r="B58">
            <v>140.3</v>
          </cell>
          <cell r="C58">
            <v>140.3</v>
          </cell>
        </row>
        <row r="59">
          <cell r="B59">
            <v>27</v>
          </cell>
          <cell r="C59">
            <v>27</v>
          </cell>
        </row>
        <row r="60">
          <cell r="B60">
            <v>0</v>
          </cell>
          <cell r="C60">
            <v>0</v>
          </cell>
        </row>
        <row r="61">
          <cell r="B61">
            <v>0</v>
          </cell>
          <cell r="C61">
            <v>0</v>
          </cell>
        </row>
        <row r="62">
          <cell r="B62">
            <v>0</v>
          </cell>
          <cell r="C62">
            <v>0</v>
          </cell>
        </row>
        <row r="63">
          <cell r="B63">
            <v>0</v>
          </cell>
          <cell r="C63">
            <v>0</v>
          </cell>
        </row>
        <row r="64">
          <cell r="B64">
            <v>0</v>
          </cell>
          <cell r="C64">
            <v>0</v>
          </cell>
        </row>
        <row r="65">
          <cell r="B65">
            <v>68</v>
          </cell>
          <cell r="C65">
            <v>68</v>
          </cell>
        </row>
        <row r="66">
          <cell r="B66">
            <v>0</v>
          </cell>
          <cell r="C66">
            <v>0</v>
          </cell>
        </row>
        <row r="67">
          <cell r="B67">
            <v>0</v>
          </cell>
          <cell r="C67">
            <v>0</v>
          </cell>
        </row>
        <row r="68">
          <cell r="B68">
            <v>8</v>
          </cell>
          <cell r="C68">
            <v>8</v>
          </cell>
        </row>
        <row r="69">
          <cell r="B69">
            <v>60</v>
          </cell>
          <cell r="C69">
            <v>60</v>
          </cell>
        </row>
        <row r="70">
          <cell r="B70">
            <v>0</v>
          </cell>
          <cell r="C70">
            <v>0</v>
          </cell>
        </row>
        <row r="71">
          <cell r="B71">
            <v>0</v>
          </cell>
          <cell r="C71">
            <v>0</v>
          </cell>
        </row>
        <row r="72">
          <cell r="B72">
            <v>0</v>
          </cell>
          <cell r="C72">
            <v>0</v>
          </cell>
        </row>
        <row r="73">
          <cell r="B73">
            <v>0</v>
          </cell>
          <cell r="C73">
            <v>0</v>
          </cell>
        </row>
        <row r="74">
          <cell r="B74">
            <v>0</v>
          </cell>
          <cell r="C74">
            <v>0</v>
          </cell>
        </row>
        <row r="75">
          <cell r="B75">
            <v>0</v>
          </cell>
          <cell r="C75">
            <v>0</v>
          </cell>
        </row>
        <row r="76">
          <cell r="B76">
            <v>0</v>
          </cell>
          <cell r="C76">
            <v>0</v>
          </cell>
        </row>
        <row r="77">
          <cell r="B77">
            <v>0</v>
          </cell>
          <cell r="C77">
            <v>0</v>
          </cell>
        </row>
        <row r="78">
          <cell r="B78">
            <v>126</v>
          </cell>
          <cell r="C78">
            <v>126</v>
          </cell>
        </row>
        <row r="79">
          <cell r="B79">
            <v>0</v>
          </cell>
          <cell r="C79">
            <v>0</v>
          </cell>
        </row>
        <row r="80">
          <cell r="B80">
            <v>0</v>
          </cell>
          <cell r="C80">
            <v>0</v>
          </cell>
        </row>
        <row r="81">
          <cell r="B81">
            <v>6</v>
          </cell>
          <cell r="C81">
            <v>6</v>
          </cell>
        </row>
        <row r="82">
          <cell r="B82">
            <v>120</v>
          </cell>
          <cell r="C82">
            <v>120</v>
          </cell>
        </row>
        <row r="83">
          <cell r="B83">
            <v>0</v>
          </cell>
          <cell r="C83">
            <v>0</v>
          </cell>
        </row>
        <row r="84">
          <cell r="B84">
            <v>0</v>
          </cell>
          <cell r="C84">
            <v>0</v>
          </cell>
        </row>
        <row r="85">
          <cell r="B85">
            <v>0</v>
          </cell>
          <cell r="C85">
            <v>0</v>
          </cell>
        </row>
        <row r="86">
          <cell r="B86">
            <v>0</v>
          </cell>
          <cell r="C86">
            <v>0</v>
          </cell>
        </row>
        <row r="87">
          <cell r="B87">
            <v>0</v>
          </cell>
          <cell r="C87">
            <v>0</v>
          </cell>
        </row>
        <row r="88">
          <cell r="B88">
            <v>0</v>
          </cell>
          <cell r="C88">
            <v>0</v>
          </cell>
        </row>
        <row r="89">
          <cell r="B89">
            <v>0</v>
          </cell>
          <cell r="C89">
            <v>0</v>
          </cell>
        </row>
        <row r="90">
          <cell r="B90">
            <v>0</v>
          </cell>
          <cell r="C90">
            <v>0</v>
          </cell>
        </row>
        <row r="91">
          <cell r="B91">
            <v>0</v>
          </cell>
          <cell r="C91">
            <v>0</v>
          </cell>
        </row>
        <row r="92">
          <cell r="B92">
            <v>0</v>
          </cell>
          <cell r="C92">
            <v>0</v>
          </cell>
        </row>
        <row r="93">
          <cell r="B93">
            <v>0</v>
          </cell>
          <cell r="C93">
            <v>0</v>
          </cell>
        </row>
        <row r="94">
          <cell r="B94">
            <v>209.9978</v>
          </cell>
          <cell r="C94">
            <v>209.9978</v>
          </cell>
        </row>
        <row r="95">
          <cell r="B95">
            <v>0</v>
          </cell>
          <cell r="C95">
            <v>0</v>
          </cell>
        </row>
        <row r="96">
          <cell r="B96">
            <v>209.9978</v>
          </cell>
          <cell r="C96">
            <v>209.9978</v>
          </cell>
        </row>
        <row r="97">
          <cell r="C97">
            <v>121.9828</v>
          </cell>
        </row>
        <row r="98">
          <cell r="B98">
            <v>0</v>
          </cell>
          <cell r="C98">
            <v>0</v>
          </cell>
        </row>
        <row r="99">
          <cell r="B99">
            <v>0</v>
          </cell>
          <cell r="C99">
            <v>0</v>
          </cell>
        </row>
        <row r="100">
          <cell r="B100">
            <v>0</v>
          </cell>
          <cell r="C100">
            <v>0</v>
          </cell>
        </row>
        <row r="101">
          <cell r="B101">
            <v>36.9828</v>
          </cell>
          <cell r="C101">
            <v>36.9828</v>
          </cell>
        </row>
        <row r="102">
          <cell r="B102">
            <v>85</v>
          </cell>
          <cell r="C102">
            <v>85</v>
          </cell>
        </row>
        <row r="103">
          <cell r="B103">
            <v>0</v>
          </cell>
          <cell r="C103">
            <v>0</v>
          </cell>
        </row>
        <row r="104">
          <cell r="B104">
            <v>0</v>
          </cell>
          <cell r="C104">
            <v>0</v>
          </cell>
        </row>
        <row r="105">
          <cell r="B105">
            <v>0</v>
          </cell>
          <cell r="C105">
            <v>0</v>
          </cell>
        </row>
        <row r="106">
          <cell r="B106">
            <v>60</v>
          </cell>
          <cell r="C106">
            <v>60</v>
          </cell>
        </row>
        <row r="107">
          <cell r="B107">
            <v>0</v>
          </cell>
          <cell r="C107">
            <v>0</v>
          </cell>
        </row>
        <row r="108">
          <cell r="B108">
            <v>0</v>
          </cell>
          <cell r="C108">
            <v>0</v>
          </cell>
        </row>
        <row r="109">
          <cell r="B109">
            <v>0</v>
          </cell>
          <cell r="C109">
            <v>0</v>
          </cell>
        </row>
        <row r="110">
          <cell r="B110">
            <v>60</v>
          </cell>
          <cell r="C110">
            <v>60</v>
          </cell>
        </row>
        <row r="111">
          <cell r="B111">
            <v>995.691397</v>
          </cell>
          <cell r="C111">
            <v>995.691797</v>
          </cell>
        </row>
      </sheetData>
      <sheetData sheetId="23"/>
      <sheetData sheetId="24"/>
      <sheetData sheetId="25"/>
      <sheetData sheetId="26"/>
      <sheetData sheetId="27">
        <row r="6">
          <cell r="B6">
            <v>0</v>
          </cell>
          <cell r="C6">
            <v>0</v>
          </cell>
        </row>
        <row r="7">
          <cell r="B7">
            <v>0</v>
          </cell>
          <cell r="C7">
            <v>0</v>
          </cell>
        </row>
        <row r="8">
          <cell r="B8">
            <v>0</v>
          </cell>
          <cell r="C8">
            <v>0</v>
          </cell>
        </row>
        <row r="9">
          <cell r="B9">
            <v>0</v>
          </cell>
          <cell r="C9">
            <v>0</v>
          </cell>
        </row>
        <row r="10">
          <cell r="B10">
            <v>0</v>
          </cell>
          <cell r="C10">
            <v>0</v>
          </cell>
        </row>
        <row r="11">
          <cell r="B11">
            <v>0</v>
          </cell>
          <cell r="C11">
            <v>0</v>
          </cell>
        </row>
        <row r="12">
          <cell r="B12">
            <v>0</v>
          </cell>
          <cell r="C12">
            <v>0</v>
          </cell>
        </row>
        <row r="13">
          <cell r="B13">
            <v>0</v>
          </cell>
          <cell r="C13">
            <v>0</v>
          </cell>
        </row>
        <row r="14">
          <cell r="B14">
            <v>0</v>
          </cell>
          <cell r="C14">
            <v>0</v>
          </cell>
        </row>
        <row r="15">
          <cell r="B15">
            <v>0</v>
          </cell>
          <cell r="C15">
            <v>0</v>
          </cell>
        </row>
        <row r="16">
          <cell r="B16">
            <v>0</v>
          </cell>
          <cell r="C16">
            <v>0</v>
          </cell>
        </row>
        <row r="17">
          <cell r="B17">
            <v>0</v>
          </cell>
          <cell r="C17">
            <v>0</v>
          </cell>
        </row>
        <row r="18">
          <cell r="B18">
            <v>0</v>
          </cell>
          <cell r="C18">
            <v>0</v>
          </cell>
        </row>
        <row r="19">
          <cell r="B19">
            <v>0</v>
          </cell>
          <cell r="C19">
            <v>0</v>
          </cell>
        </row>
        <row r="20">
          <cell r="B20">
            <v>1121.478</v>
          </cell>
          <cell r="C20">
            <v>1121.478</v>
          </cell>
        </row>
        <row r="21">
          <cell r="B21">
            <v>1.8006</v>
          </cell>
          <cell r="C21">
            <v>1.8006</v>
          </cell>
        </row>
        <row r="22">
          <cell r="B22">
            <v>1.6</v>
          </cell>
          <cell r="C22">
            <v>1.6</v>
          </cell>
        </row>
        <row r="23">
          <cell r="B23">
            <v>0</v>
          </cell>
          <cell r="C23">
            <v>0</v>
          </cell>
        </row>
        <row r="24">
          <cell r="B24">
            <v>0</v>
          </cell>
          <cell r="C24">
            <v>0</v>
          </cell>
        </row>
        <row r="25">
          <cell r="B25">
            <v>0</v>
          </cell>
          <cell r="C25">
            <v>0</v>
          </cell>
        </row>
        <row r="26">
          <cell r="B26">
            <v>0</v>
          </cell>
          <cell r="C26">
            <v>0</v>
          </cell>
        </row>
        <row r="27">
          <cell r="B27">
            <v>0</v>
          </cell>
          <cell r="C27">
            <v>0</v>
          </cell>
        </row>
        <row r="28">
          <cell r="B28">
            <v>0</v>
          </cell>
          <cell r="C28">
            <v>0</v>
          </cell>
        </row>
        <row r="29">
          <cell r="B29">
            <v>0</v>
          </cell>
          <cell r="C29">
            <v>0</v>
          </cell>
        </row>
        <row r="30">
          <cell r="B30">
            <v>6.35</v>
          </cell>
          <cell r="C30">
            <v>6.35</v>
          </cell>
        </row>
        <row r="31">
          <cell r="B31">
            <v>0</v>
          </cell>
          <cell r="C31">
            <v>0</v>
          </cell>
        </row>
        <row r="32">
          <cell r="B32">
            <v>0</v>
          </cell>
          <cell r="C32">
            <v>0</v>
          </cell>
        </row>
        <row r="33">
          <cell r="B33">
            <v>0</v>
          </cell>
          <cell r="C33">
            <v>0</v>
          </cell>
        </row>
        <row r="34">
          <cell r="B34">
            <v>13.516</v>
          </cell>
          <cell r="C34">
            <v>13.516</v>
          </cell>
        </row>
        <row r="35">
          <cell r="B35">
            <v>8</v>
          </cell>
          <cell r="C35">
            <v>8</v>
          </cell>
        </row>
        <row r="36">
          <cell r="B36">
            <v>0</v>
          </cell>
          <cell r="C36">
            <v>0</v>
          </cell>
        </row>
        <row r="37">
          <cell r="B37">
            <v>95.476</v>
          </cell>
          <cell r="C37">
            <v>95.476</v>
          </cell>
        </row>
        <row r="38">
          <cell r="B38">
            <v>0</v>
          </cell>
          <cell r="C38">
            <v>0</v>
          </cell>
        </row>
        <row r="39">
          <cell r="B39">
            <v>0</v>
          </cell>
          <cell r="C39">
            <v>0</v>
          </cell>
        </row>
        <row r="40">
          <cell r="B40">
            <v>116.9</v>
          </cell>
          <cell r="C40">
            <v>116.9</v>
          </cell>
        </row>
        <row r="41">
          <cell r="B41">
            <v>52</v>
          </cell>
          <cell r="C41">
            <v>52</v>
          </cell>
        </row>
        <row r="42">
          <cell r="B42">
            <v>0</v>
          </cell>
          <cell r="C42">
            <v>0</v>
          </cell>
        </row>
        <row r="43">
          <cell r="B43">
            <v>0</v>
          </cell>
          <cell r="C43">
            <v>0</v>
          </cell>
        </row>
        <row r="44">
          <cell r="B44">
            <v>0</v>
          </cell>
          <cell r="C44">
            <v>0</v>
          </cell>
        </row>
        <row r="45">
          <cell r="B45">
            <v>0</v>
          </cell>
          <cell r="C45">
            <v>0</v>
          </cell>
        </row>
        <row r="46">
          <cell r="B46">
            <v>0</v>
          </cell>
          <cell r="C46">
            <v>0</v>
          </cell>
        </row>
        <row r="47">
          <cell r="B47">
            <v>825.8354</v>
          </cell>
          <cell r="C47">
            <v>825.8354</v>
          </cell>
        </row>
        <row r="48">
          <cell r="B48">
            <v>12</v>
          </cell>
          <cell r="C48">
            <v>12</v>
          </cell>
        </row>
        <row r="49">
          <cell r="B49">
            <v>0</v>
          </cell>
          <cell r="C49">
            <v>0</v>
          </cell>
        </row>
        <row r="50">
          <cell r="B50">
            <v>0</v>
          </cell>
          <cell r="C50">
            <v>0</v>
          </cell>
        </row>
        <row r="51">
          <cell r="B51">
            <v>0</v>
          </cell>
          <cell r="C51">
            <v>0</v>
          </cell>
        </row>
        <row r="52">
          <cell r="B52">
            <v>0</v>
          </cell>
          <cell r="C52">
            <v>0</v>
          </cell>
        </row>
        <row r="53">
          <cell r="B53">
            <v>0</v>
          </cell>
          <cell r="C53">
            <v>0</v>
          </cell>
        </row>
        <row r="54">
          <cell r="B54">
            <v>0</v>
          </cell>
          <cell r="C54">
            <v>0</v>
          </cell>
        </row>
        <row r="55">
          <cell r="B55">
            <v>0</v>
          </cell>
          <cell r="C55">
            <v>0</v>
          </cell>
        </row>
        <row r="56">
          <cell r="B56">
            <v>0</v>
          </cell>
          <cell r="C56">
            <v>0</v>
          </cell>
        </row>
        <row r="57">
          <cell r="B57">
            <v>0</v>
          </cell>
          <cell r="C57">
            <v>0</v>
          </cell>
        </row>
        <row r="58">
          <cell r="B58">
            <v>0</v>
          </cell>
          <cell r="C58">
            <v>0</v>
          </cell>
        </row>
        <row r="59">
          <cell r="B59">
            <v>12</v>
          </cell>
          <cell r="C59">
            <v>12</v>
          </cell>
        </row>
        <row r="60">
          <cell r="B60">
            <v>0</v>
          </cell>
          <cell r="C60">
            <v>0</v>
          </cell>
        </row>
        <row r="61">
          <cell r="B61">
            <v>0</v>
          </cell>
          <cell r="C61">
            <v>0</v>
          </cell>
        </row>
        <row r="62">
          <cell r="B62">
            <v>0</v>
          </cell>
          <cell r="C62">
            <v>0</v>
          </cell>
        </row>
        <row r="63">
          <cell r="B63">
            <v>0</v>
          </cell>
          <cell r="C63">
            <v>0</v>
          </cell>
        </row>
        <row r="64">
          <cell r="B64">
            <v>0</v>
          </cell>
          <cell r="C64">
            <v>0</v>
          </cell>
        </row>
        <row r="65">
          <cell r="B65">
            <v>260.26</v>
          </cell>
          <cell r="C65">
            <v>260.26</v>
          </cell>
        </row>
        <row r="66">
          <cell r="B66">
            <v>0</v>
          </cell>
          <cell r="C66">
            <v>0</v>
          </cell>
        </row>
        <row r="67">
          <cell r="B67">
            <v>0</v>
          </cell>
          <cell r="C67">
            <v>0</v>
          </cell>
        </row>
        <row r="68">
          <cell r="B68">
            <v>184</v>
          </cell>
          <cell r="C68">
            <v>184</v>
          </cell>
        </row>
        <row r="69">
          <cell r="B69">
            <v>69.5</v>
          </cell>
          <cell r="C69">
            <v>69.5</v>
          </cell>
        </row>
        <row r="70">
          <cell r="B70">
            <v>6.76</v>
          </cell>
          <cell r="C70">
            <v>6.76</v>
          </cell>
        </row>
        <row r="71">
          <cell r="B71">
            <v>0</v>
          </cell>
          <cell r="C71">
            <v>0</v>
          </cell>
        </row>
        <row r="72">
          <cell r="B72">
            <v>0</v>
          </cell>
          <cell r="C72">
            <v>0</v>
          </cell>
        </row>
        <row r="73">
          <cell r="B73">
            <v>0</v>
          </cell>
          <cell r="C73">
            <v>0</v>
          </cell>
        </row>
        <row r="74">
          <cell r="B74">
            <v>0</v>
          </cell>
          <cell r="C74">
            <v>0</v>
          </cell>
        </row>
        <row r="75">
          <cell r="B75">
            <v>0</v>
          </cell>
          <cell r="C75">
            <v>0</v>
          </cell>
        </row>
        <row r="76">
          <cell r="B76">
            <v>0</v>
          </cell>
          <cell r="C76">
            <v>0</v>
          </cell>
        </row>
        <row r="77">
          <cell r="B77">
            <v>0</v>
          </cell>
          <cell r="C77">
            <v>0</v>
          </cell>
        </row>
        <row r="78">
          <cell r="B78">
            <v>0</v>
          </cell>
          <cell r="C78">
            <v>0</v>
          </cell>
        </row>
        <row r="79">
          <cell r="B79">
            <v>0</v>
          </cell>
          <cell r="C79">
            <v>0</v>
          </cell>
        </row>
        <row r="80">
          <cell r="B80">
            <v>0</v>
          </cell>
          <cell r="C80">
            <v>0</v>
          </cell>
        </row>
        <row r="81">
          <cell r="B81">
            <v>0</v>
          </cell>
          <cell r="C81">
            <v>0</v>
          </cell>
        </row>
        <row r="82">
          <cell r="B82">
            <v>0</v>
          </cell>
          <cell r="C82">
            <v>0</v>
          </cell>
        </row>
        <row r="83">
          <cell r="B83">
            <v>0</v>
          </cell>
          <cell r="C83">
            <v>0</v>
          </cell>
        </row>
        <row r="84">
          <cell r="B84">
            <v>0</v>
          </cell>
          <cell r="C84">
            <v>0</v>
          </cell>
        </row>
        <row r="85">
          <cell r="B85">
            <v>0</v>
          </cell>
          <cell r="C85">
            <v>0</v>
          </cell>
        </row>
        <row r="86">
          <cell r="B86">
            <v>0</v>
          </cell>
          <cell r="C86">
            <v>0</v>
          </cell>
        </row>
        <row r="87">
          <cell r="B87">
            <v>0</v>
          </cell>
          <cell r="C87">
            <v>0</v>
          </cell>
        </row>
        <row r="88">
          <cell r="B88">
            <v>0</v>
          </cell>
          <cell r="C88">
            <v>0</v>
          </cell>
        </row>
        <row r="89">
          <cell r="B89">
            <v>0</v>
          </cell>
          <cell r="C89">
            <v>0</v>
          </cell>
        </row>
        <row r="90">
          <cell r="B90">
            <v>0</v>
          </cell>
          <cell r="C90">
            <v>0</v>
          </cell>
        </row>
        <row r="91">
          <cell r="B91">
            <v>0</v>
          </cell>
          <cell r="C91">
            <v>0</v>
          </cell>
        </row>
        <row r="92">
          <cell r="B92">
            <v>0</v>
          </cell>
          <cell r="C92">
            <v>0</v>
          </cell>
        </row>
        <row r="93">
          <cell r="B93">
            <v>0</v>
          </cell>
          <cell r="C93">
            <v>0</v>
          </cell>
        </row>
        <row r="94">
          <cell r="B94">
            <v>76</v>
          </cell>
          <cell r="C94">
            <v>76</v>
          </cell>
        </row>
        <row r="95">
          <cell r="B95">
            <v>0</v>
          </cell>
          <cell r="C95">
            <v>0</v>
          </cell>
        </row>
        <row r="96">
          <cell r="B96">
            <v>76</v>
          </cell>
          <cell r="C96">
            <v>76</v>
          </cell>
        </row>
        <row r="97">
          <cell r="C97">
            <v>3090.9415</v>
          </cell>
        </row>
        <row r="98">
          <cell r="B98">
            <v>0</v>
          </cell>
          <cell r="C98">
            <v>0</v>
          </cell>
        </row>
        <row r="99">
          <cell r="B99">
            <v>0</v>
          </cell>
          <cell r="C99">
            <v>0</v>
          </cell>
        </row>
        <row r="100">
          <cell r="B100">
            <v>975.253</v>
          </cell>
          <cell r="C100">
            <v>975.253</v>
          </cell>
        </row>
        <row r="101">
          <cell r="B101">
            <v>0</v>
          </cell>
          <cell r="C101">
            <v>0</v>
          </cell>
        </row>
        <row r="102">
          <cell r="B102">
            <v>2115.6885</v>
          </cell>
          <cell r="C102">
            <v>2115.6885</v>
          </cell>
        </row>
        <row r="103">
          <cell r="B103">
            <v>0</v>
          </cell>
          <cell r="C103">
            <v>0</v>
          </cell>
        </row>
        <row r="104">
          <cell r="B104">
            <v>0</v>
          </cell>
          <cell r="C104">
            <v>0</v>
          </cell>
        </row>
        <row r="105">
          <cell r="B105">
            <v>0</v>
          </cell>
          <cell r="C105">
            <v>0</v>
          </cell>
        </row>
        <row r="106">
          <cell r="B106">
            <v>105.364</v>
          </cell>
          <cell r="C106">
            <v>105.364</v>
          </cell>
        </row>
        <row r="107">
          <cell r="B107">
            <v>0</v>
          </cell>
          <cell r="C107">
            <v>0</v>
          </cell>
        </row>
        <row r="108">
          <cell r="B108">
            <v>0</v>
          </cell>
          <cell r="C108">
            <v>0</v>
          </cell>
        </row>
        <row r="109">
          <cell r="B109">
            <v>0</v>
          </cell>
          <cell r="C109">
            <v>0</v>
          </cell>
        </row>
        <row r="110">
          <cell r="B110">
            <v>105.364</v>
          </cell>
          <cell r="C110">
            <v>105.364</v>
          </cell>
        </row>
        <row r="111">
          <cell r="B111">
            <v>4666.0435</v>
          </cell>
          <cell r="C111">
            <v>4666.0435</v>
          </cell>
        </row>
      </sheetData>
      <sheetData sheetId="28"/>
      <sheetData sheetId="29"/>
      <sheetData sheetId="30"/>
      <sheetData sheetId="31"/>
      <sheetData sheetId="32">
        <row r="6">
          <cell r="B6">
            <v>0</v>
          </cell>
          <cell r="C6">
            <v>0</v>
          </cell>
        </row>
        <row r="7">
          <cell r="B7">
            <v>0</v>
          </cell>
          <cell r="C7">
            <v>0</v>
          </cell>
        </row>
        <row r="8">
          <cell r="B8">
            <v>0</v>
          </cell>
          <cell r="C8">
            <v>0</v>
          </cell>
        </row>
        <row r="9">
          <cell r="B9">
            <v>0</v>
          </cell>
          <cell r="C9">
            <v>0</v>
          </cell>
        </row>
        <row r="10">
          <cell r="B10">
            <v>0</v>
          </cell>
          <cell r="C10">
            <v>0</v>
          </cell>
        </row>
        <row r="11">
          <cell r="B11">
            <v>0</v>
          </cell>
          <cell r="C11">
            <v>0</v>
          </cell>
        </row>
        <row r="12">
          <cell r="B12">
            <v>0</v>
          </cell>
          <cell r="C12">
            <v>0</v>
          </cell>
        </row>
        <row r="13">
          <cell r="B13">
            <v>0</v>
          </cell>
          <cell r="C13">
            <v>0</v>
          </cell>
        </row>
        <row r="14">
          <cell r="B14">
            <v>0</v>
          </cell>
          <cell r="C14">
            <v>0</v>
          </cell>
        </row>
        <row r="15">
          <cell r="B15">
            <v>0</v>
          </cell>
          <cell r="C15">
            <v>0</v>
          </cell>
        </row>
        <row r="16">
          <cell r="B16">
            <v>0</v>
          </cell>
          <cell r="C16">
            <v>0</v>
          </cell>
        </row>
        <row r="17">
          <cell r="B17">
            <v>0</v>
          </cell>
          <cell r="C17">
            <v>0</v>
          </cell>
        </row>
        <row r="18">
          <cell r="B18">
            <v>0</v>
          </cell>
          <cell r="C18">
            <v>0</v>
          </cell>
        </row>
        <row r="19">
          <cell r="B19">
            <v>0</v>
          </cell>
          <cell r="C19">
            <v>0</v>
          </cell>
        </row>
        <row r="20">
          <cell r="B20">
            <v>509</v>
          </cell>
          <cell r="C20">
            <v>509</v>
          </cell>
        </row>
        <row r="21">
          <cell r="B21">
            <v>0</v>
          </cell>
          <cell r="C21">
            <v>0</v>
          </cell>
        </row>
        <row r="22">
          <cell r="B22">
            <v>0</v>
          </cell>
          <cell r="C22">
            <v>0</v>
          </cell>
        </row>
        <row r="23">
          <cell r="B23">
            <v>0</v>
          </cell>
          <cell r="C23">
            <v>0</v>
          </cell>
        </row>
        <row r="24">
          <cell r="B24">
            <v>0</v>
          </cell>
          <cell r="C24">
            <v>0</v>
          </cell>
        </row>
        <row r="25">
          <cell r="B25">
            <v>0</v>
          </cell>
          <cell r="C25">
            <v>0</v>
          </cell>
        </row>
        <row r="26">
          <cell r="B26">
            <v>0</v>
          </cell>
          <cell r="C26">
            <v>0</v>
          </cell>
        </row>
        <row r="27">
          <cell r="B27">
            <v>0</v>
          </cell>
          <cell r="C27">
            <v>0</v>
          </cell>
        </row>
        <row r="28">
          <cell r="B28">
            <v>0</v>
          </cell>
          <cell r="C28">
            <v>0</v>
          </cell>
        </row>
        <row r="29">
          <cell r="B29">
            <v>0</v>
          </cell>
          <cell r="C29">
            <v>0</v>
          </cell>
        </row>
        <row r="30">
          <cell r="B30">
            <v>0</v>
          </cell>
          <cell r="C30">
            <v>0</v>
          </cell>
        </row>
        <row r="31">
          <cell r="B31">
            <v>0</v>
          </cell>
          <cell r="C31">
            <v>0</v>
          </cell>
        </row>
        <row r="32">
          <cell r="B32">
            <v>0</v>
          </cell>
          <cell r="C32">
            <v>0</v>
          </cell>
        </row>
        <row r="33">
          <cell r="B33">
            <v>0</v>
          </cell>
          <cell r="C33">
            <v>0</v>
          </cell>
        </row>
        <row r="34">
          <cell r="B34">
            <v>0</v>
          </cell>
          <cell r="C34">
            <v>0</v>
          </cell>
        </row>
        <row r="35">
          <cell r="B35">
            <v>0</v>
          </cell>
          <cell r="C35">
            <v>0</v>
          </cell>
        </row>
        <row r="36">
          <cell r="B36">
            <v>0</v>
          </cell>
          <cell r="C36">
            <v>0</v>
          </cell>
        </row>
        <row r="37">
          <cell r="B37">
            <v>0</v>
          </cell>
          <cell r="C37">
            <v>0</v>
          </cell>
        </row>
        <row r="38">
          <cell r="B38">
            <v>0</v>
          </cell>
          <cell r="C38">
            <v>0</v>
          </cell>
        </row>
        <row r="39">
          <cell r="B39">
            <v>0</v>
          </cell>
          <cell r="C39">
            <v>0</v>
          </cell>
        </row>
        <row r="40">
          <cell r="B40">
            <v>0</v>
          </cell>
          <cell r="C40">
            <v>0</v>
          </cell>
        </row>
        <row r="41">
          <cell r="B41">
            <v>0</v>
          </cell>
          <cell r="C41">
            <v>0</v>
          </cell>
        </row>
        <row r="42">
          <cell r="B42">
            <v>0</v>
          </cell>
          <cell r="C42">
            <v>0</v>
          </cell>
        </row>
        <row r="43">
          <cell r="B43">
            <v>0</v>
          </cell>
          <cell r="C43">
            <v>0</v>
          </cell>
        </row>
        <row r="44">
          <cell r="B44">
            <v>0</v>
          </cell>
          <cell r="C44">
            <v>0</v>
          </cell>
        </row>
        <row r="45">
          <cell r="B45">
            <v>0</v>
          </cell>
          <cell r="C45">
            <v>0</v>
          </cell>
        </row>
        <row r="46">
          <cell r="B46">
            <v>0</v>
          </cell>
          <cell r="C46">
            <v>0</v>
          </cell>
        </row>
        <row r="47">
          <cell r="B47">
            <v>509</v>
          </cell>
          <cell r="C47">
            <v>509</v>
          </cell>
        </row>
        <row r="48">
          <cell r="B48">
            <v>0</v>
          </cell>
          <cell r="C48">
            <v>0</v>
          </cell>
        </row>
        <row r="49">
          <cell r="B49">
            <v>0</v>
          </cell>
          <cell r="C49">
            <v>0</v>
          </cell>
        </row>
        <row r="50">
          <cell r="B50">
            <v>0</v>
          </cell>
          <cell r="C50">
            <v>0</v>
          </cell>
        </row>
        <row r="51">
          <cell r="B51">
            <v>0</v>
          </cell>
          <cell r="C51">
            <v>0</v>
          </cell>
        </row>
        <row r="52">
          <cell r="B52">
            <v>0</v>
          </cell>
          <cell r="C52">
            <v>0</v>
          </cell>
        </row>
        <row r="53">
          <cell r="B53">
            <v>0</v>
          </cell>
          <cell r="C53">
            <v>0</v>
          </cell>
        </row>
        <row r="54">
          <cell r="B54">
            <v>0</v>
          </cell>
          <cell r="C54">
            <v>0</v>
          </cell>
        </row>
        <row r="55">
          <cell r="B55">
            <v>0</v>
          </cell>
          <cell r="C55">
            <v>0</v>
          </cell>
        </row>
        <row r="56">
          <cell r="B56">
            <v>0</v>
          </cell>
          <cell r="C56">
            <v>0</v>
          </cell>
        </row>
        <row r="57">
          <cell r="B57">
            <v>0</v>
          </cell>
          <cell r="C57">
            <v>0</v>
          </cell>
        </row>
        <row r="58">
          <cell r="B58">
            <v>0</v>
          </cell>
          <cell r="C58">
            <v>0</v>
          </cell>
        </row>
        <row r="59">
          <cell r="B59">
            <v>0</v>
          </cell>
          <cell r="C59">
            <v>0</v>
          </cell>
        </row>
        <row r="60">
          <cell r="B60">
            <v>0</v>
          </cell>
          <cell r="C60">
            <v>0</v>
          </cell>
        </row>
        <row r="61">
          <cell r="B61">
            <v>0</v>
          </cell>
          <cell r="C61">
            <v>0</v>
          </cell>
        </row>
        <row r="62">
          <cell r="B62">
            <v>0</v>
          </cell>
          <cell r="C62">
            <v>0</v>
          </cell>
        </row>
        <row r="63">
          <cell r="B63">
            <v>0</v>
          </cell>
          <cell r="C63">
            <v>0</v>
          </cell>
        </row>
        <row r="64">
          <cell r="B64">
            <v>0</v>
          </cell>
          <cell r="C64">
            <v>0</v>
          </cell>
        </row>
        <row r="65">
          <cell r="B65">
            <v>363.1948</v>
          </cell>
          <cell r="C65">
            <v>363.1948</v>
          </cell>
        </row>
        <row r="66">
          <cell r="B66">
            <v>0</v>
          </cell>
          <cell r="C66">
            <v>0</v>
          </cell>
        </row>
        <row r="67">
          <cell r="B67">
            <v>0</v>
          </cell>
          <cell r="C67">
            <v>0</v>
          </cell>
        </row>
        <row r="68">
          <cell r="B68">
            <v>92.1948</v>
          </cell>
          <cell r="C68">
            <v>92.1948</v>
          </cell>
        </row>
        <row r="69">
          <cell r="B69">
            <v>0</v>
          </cell>
          <cell r="C69">
            <v>0</v>
          </cell>
        </row>
        <row r="70">
          <cell r="B70">
            <v>0</v>
          </cell>
          <cell r="C70">
            <v>0</v>
          </cell>
        </row>
        <row r="71">
          <cell r="B71">
            <v>0</v>
          </cell>
          <cell r="C71">
            <v>0</v>
          </cell>
        </row>
        <row r="72">
          <cell r="B72">
            <v>0</v>
          </cell>
          <cell r="C72">
            <v>0</v>
          </cell>
        </row>
        <row r="73">
          <cell r="B73">
            <v>0</v>
          </cell>
          <cell r="C73">
            <v>0</v>
          </cell>
        </row>
        <row r="74">
          <cell r="B74">
            <v>0</v>
          </cell>
          <cell r="C74">
            <v>0</v>
          </cell>
        </row>
        <row r="75">
          <cell r="B75">
            <v>0</v>
          </cell>
          <cell r="C75">
            <v>0</v>
          </cell>
        </row>
        <row r="76">
          <cell r="B76">
            <v>0</v>
          </cell>
          <cell r="C76">
            <v>0</v>
          </cell>
        </row>
        <row r="77">
          <cell r="B77">
            <v>271</v>
          </cell>
          <cell r="C77">
            <v>271</v>
          </cell>
        </row>
        <row r="78">
          <cell r="B78">
            <v>1103.6</v>
          </cell>
          <cell r="C78">
            <v>1103.6</v>
          </cell>
        </row>
        <row r="79">
          <cell r="B79">
            <v>0</v>
          </cell>
          <cell r="C79">
            <v>0</v>
          </cell>
        </row>
        <row r="80">
          <cell r="B80">
            <v>0</v>
          </cell>
          <cell r="C80">
            <v>0</v>
          </cell>
        </row>
        <row r="81">
          <cell r="B81">
            <v>0</v>
          </cell>
          <cell r="C81">
            <v>0</v>
          </cell>
        </row>
        <row r="82">
          <cell r="B82">
            <v>0</v>
          </cell>
          <cell r="C82">
            <v>0</v>
          </cell>
        </row>
        <row r="83">
          <cell r="B83">
            <v>0</v>
          </cell>
          <cell r="C83">
            <v>0</v>
          </cell>
        </row>
        <row r="84">
          <cell r="B84">
            <v>0</v>
          </cell>
          <cell r="C84">
            <v>0</v>
          </cell>
        </row>
        <row r="85">
          <cell r="B85">
            <v>0</v>
          </cell>
          <cell r="C85">
            <v>0</v>
          </cell>
        </row>
        <row r="86">
          <cell r="B86">
            <v>0</v>
          </cell>
          <cell r="C86">
            <v>0</v>
          </cell>
        </row>
        <row r="87">
          <cell r="B87">
            <v>0</v>
          </cell>
          <cell r="C87">
            <v>0</v>
          </cell>
        </row>
        <row r="88">
          <cell r="B88">
            <v>0</v>
          </cell>
          <cell r="C88">
            <v>0</v>
          </cell>
        </row>
        <row r="89">
          <cell r="B89">
            <v>0</v>
          </cell>
          <cell r="C89">
            <v>0</v>
          </cell>
        </row>
        <row r="90">
          <cell r="B90">
            <v>0</v>
          </cell>
          <cell r="C90">
            <v>0</v>
          </cell>
        </row>
        <row r="91">
          <cell r="B91">
            <v>0</v>
          </cell>
          <cell r="C91">
            <v>0</v>
          </cell>
        </row>
        <row r="92">
          <cell r="B92">
            <v>0</v>
          </cell>
          <cell r="C92">
            <v>0</v>
          </cell>
        </row>
        <row r="93">
          <cell r="B93">
            <v>1103.6</v>
          </cell>
          <cell r="C93">
            <v>1103.6</v>
          </cell>
        </row>
        <row r="94">
          <cell r="B94">
            <v>0</v>
          </cell>
          <cell r="C94">
            <v>0</v>
          </cell>
        </row>
        <row r="95">
          <cell r="B95">
            <v>0</v>
          </cell>
          <cell r="C95">
            <v>0</v>
          </cell>
        </row>
        <row r="96">
          <cell r="B96">
            <v>0</v>
          </cell>
          <cell r="C96">
            <v>0</v>
          </cell>
        </row>
        <row r="97">
          <cell r="C97">
            <v>1595</v>
          </cell>
        </row>
        <row r="98">
          <cell r="B98">
            <v>0</v>
          </cell>
          <cell r="C98">
            <v>0</v>
          </cell>
        </row>
        <row r="99">
          <cell r="B99">
            <v>0</v>
          </cell>
          <cell r="C99">
            <v>0</v>
          </cell>
        </row>
        <row r="100">
          <cell r="B100">
            <v>0</v>
          </cell>
          <cell r="C100">
            <v>0</v>
          </cell>
        </row>
        <row r="101">
          <cell r="B101">
            <v>0</v>
          </cell>
          <cell r="C101">
            <v>0</v>
          </cell>
        </row>
        <row r="102">
          <cell r="B102">
            <v>1595</v>
          </cell>
          <cell r="C102">
            <v>1595</v>
          </cell>
        </row>
        <row r="103">
          <cell r="B103">
            <v>0</v>
          </cell>
          <cell r="C103">
            <v>0</v>
          </cell>
        </row>
        <row r="104">
          <cell r="B104">
            <v>0</v>
          </cell>
          <cell r="C104">
            <v>0</v>
          </cell>
        </row>
        <row r="105">
          <cell r="B105">
            <v>0</v>
          </cell>
          <cell r="C105">
            <v>0</v>
          </cell>
        </row>
        <row r="106">
          <cell r="B106">
            <v>1239</v>
          </cell>
          <cell r="C106">
            <v>1239</v>
          </cell>
        </row>
        <row r="107">
          <cell r="B107">
            <v>0</v>
          </cell>
          <cell r="C107">
            <v>0</v>
          </cell>
        </row>
        <row r="108">
          <cell r="B108">
            <v>0</v>
          </cell>
          <cell r="C108">
            <v>0</v>
          </cell>
        </row>
        <row r="109">
          <cell r="B109">
            <v>265</v>
          </cell>
          <cell r="C109">
            <v>265</v>
          </cell>
        </row>
        <row r="110">
          <cell r="B110">
            <v>974</v>
          </cell>
          <cell r="C110">
            <v>974</v>
          </cell>
        </row>
        <row r="111">
          <cell r="B111">
            <v>4809.7948</v>
          </cell>
          <cell r="C111">
            <v>4809.7948</v>
          </cell>
        </row>
      </sheetData>
      <sheetData sheetId="33"/>
      <sheetData sheetId="34"/>
      <sheetData sheetId="35"/>
      <sheetData sheetId="36"/>
      <sheetData sheetId="37">
        <row r="6">
          <cell r="B6">
            <v>0</v>
          </cell>
          <cell r="C6">
            <v>0</v>
          </cell>
        </row>
        <row r="7">
          <cell r="B7">
            <v>0</v>
          </cell>
          <cell r="C7">
            <v>0</v>
          </cell>
        </row>
        <row r="8">
          <cell r="B8">
            <v>0</v>
          </cell>
          <cell r="C8">
            <v>0</v>
          </cell>
        </row>
        <row r="9">
          <cell r="B9">
            <v>0</v>
          </cell>
          <cell r="C9">
            <v>0</v>
          </cell>
        </row>
        <row r="10">
          <cell r="B10">
            <v>0</v>
          </cell>
          <cell r="C10">
            <v>0</v>
          </cell>
        </row>
        <row r="11">
          <cell r="B11">
            <v>0</v>
          </cell>
          <cell r="C11">
            <v>0</v>
          </cell>
        </row>
        <row r="12">
          <cell r="B12">
            <v>0</v>
          </cell>
          <cell r="C12">
            <v>0</v>
          </cell>
        </row>
        <row r="13">
          <cell r="B13">
            <v>0</v>
          </cell>
          <cell r="C13">
            <v>0</v>
          </cell>
        </row>
        <row r="14">
          <cell r="B14">
            <v>0</v>
          </cell>
          <cell r="C14">
            <v>0</v>
          </cell>
        </row>
        <row r="15">
          <cell r="B15">
            <v>0</v>
          </cell>
          <cell r="C15">
            <v>0</v>
          </cell>
        </row>
        <row r="16">
          <cell r="B16">
            <v>0</v>
          </cell>
          <cell r="C16">
            <v>0</v>
          </cell>
        </row>
        <row r="17">
          <cell r="B17">
            <v>0</v>
          </cell>
          <cell r="C17">
            <v>0</v>
          </cell>
        </row>
        <row r="18">
          <cell r="B18">
            <v>0</v>
          </cell>
          <cell r="C18">
            <v>0</v>
          </cell>
        </row>
        <row r="19">
          <cell r="B19">
            <v>0</v>
          </cell>
          <cell r="C19">
            <v>0</v>
          </cell>
        </row>
        <row r="20">
          <cell r="B20">
            <v>295.33</v>
          </cell>
          <cell r="C20">
            <v>294.71</v>
          </cell>
        </row>
        <row r="21">
          <cell r="B21">
            <v>0</v>
          </cell>
          <cell r="C21">
            <v>0</v>
          </cell>
        </row>
        <row r="22">
          <cell r="B22">
            <v>6.57</v>
          </cell>
          <cell r="C22">
            <v>6.57</v>
          </cell>
        </row>
        <row r="23">
          <cell r="B23">
            <v>0</v>
          </cell>
          <cell r="C23">
            <v>0</v>
          </cell>
        </row>
        <row r="24">
          <cell r="B24">
            <v>0</v>
          </cell>
          <cell r="C24">
            <v>0</v>
          </cell>
        </row>
        <row r="25">
          <cell r="B25">
            <v>0</v>
          </cell>
          <cell r="C25">
            <v>0</v>
          </cell>
        </row>
        <row r="26">
          <cell r="B26">
            <v>0</v>
          </cell>
          <cell r="C26">
            <v>0</v>
          </cell>
        </row>
        <row r="27">
          <cell r="B27">
            <v>0.07</v>
          </cell>
          <cell r="C27">
            <v>0.07</v>
          </cell>
        </row>
        <row r="28">
          <cell r="B28">
            <v>0</v>
          </cell>
          <cell r="C28">
            <v>0</v>
          </cell>
        </row>
        <row r="29">
          <cell r="B29">
            <v>0</v>
          </cell>
          <cell r="C29">
            <v>0</v>
          </cell>
        </row>
        <row r="30">
          <cell r="B30">
            <v>9.98</v>
          </cell>
          <cell r="C30">
            <v>9.8</v>
          </cell>
        </row>
        <row r="31">
          <cell r="B31">
            <v>0</v>
          </cell>
          <cell r="C31">
            <v>0</v>
          </cell>
        </row>
        <row r="32">
          <cell r="B32">
            <v>2.21</v>
          </cell>
          <cell r="C32">
            <v>2.21</v>
          </cell>
        </row>
        <row r="33">
          <cell r="B33">
            <v>0</v>
          </cell>
          <cell r="C33">
            <v>0</v>
          </cell>
        </row>
        <row r="34">
          <cell r="B34">
            <v>0.07</v>
          </cell>
          <cell r="C34">
            <v>0.07</v>
          </cell>
        </row>
        <row r="35">
          <cell r="B35">
            <v>0.88</v>
          </cell>
          <cell r="C35">
            <v>0.88</v>
          </cell>
        </row>
        <row r="36">
          <cell r="B36">
            <v>0</v>
          </cell>
          <cell r="C36">
            <v>0</v>
          </cell>
        </row>
        <row r="37">
          <cell r="B37">
            <v>22.64</v>
          </cell>
          <cell r="C37">
            <v>22.64</v>
          </cell>
        </row>
        <row r="38">
          <cell r="B38">
            <v>0</v>
          </cell>
          <cell r="C38">
            <v>0</v>
          </cell>
        </row>
        <row r="39">
          <cell r="B39">
            <v>0</v>
          </cell>
          <cell r="C39">
            <v>0</v>
          </cell>
        </row>
        <row r="40">
          <cell r="B40">
            <v>68.94</v>
          </cell>
          <cell r="C40">
            <v>68.94</v>
          </cell>
        </row>
        <row r="41">
          <cell r="B41">
            <v>5</v>
          </cell>
          <cell r="C41">
            <v>5</v>
          </cell>
        </row>
        <row r="42">
          <cell r="B42">
            <v>0</v>
          </cell>
          <cell r="C42">
            <v>0</v>
          </cell>
        </row>
        <row r="43">
          <cell r="B43">
            <v>0</v>
          </cell>
          <cell r="C43">
            <v>0</v>
          </cell>
        </row>
        <row r="44">
          <cell r="B44">
            <v>0</v>
          </cell>
          <cell r="C44">
            <v>0</v>
          </cell>
        </row>
        <row r="45">
          <cell r="B45">
            <v>6.28</v>
          </cell>
          <cell r="C45">
            <v>6.28</v>
          </cell>
        </row>
        <row r="46">
          <cell r="B46">
            <v>0</v>
          </cell>
          <cell r="C46">
            <v>0</v>
          </cell>
        </row>
        <row r="47">
          <cell r="B47">
            <v>172.69</v>
          </cell>
          <cell r="C47">
            <v>172.25</v>
          </cell>
        </row>
        <row r="48">
          <cell r="B48">
            <v>325.6</v>
          </cell>
          <cell r="C48">
            <v>325.6</v>
          </cell>
        </row>
        <row r="49">
          <cell r="B49">
            <v>0</v>
          </cell>
          <cell r="C49">
            <v>0</v>
          </cell>
        </row>
        <row r="50">
          <cell r="B50">
            <v>0</v>
          </cell>
          <cell r="C50">
            <v>0</v>
          </cell>
        </row>
        <row r="51">
          <cell r="B51">
            <v>0</v>
          </cell>
          <cell r="C51">
            <v>0</v>
          </cell>
        </row>
        <row r="52">
          <cell r="B52">
            <v>0</v>
          </cell>
          <cell r="C52">
            <v>0</v>
          </cell>
        </row>
        <row r="53">
          <cell r="B53">
            <v>0</v>
          </cell>
          <cell r="C53">
            <v>0</v>
          </cell>
        </row>
        <row r="54">
          <cell r="B54">
            <v>0</v>
          </cell>
          <cell r="C54">
            <v>0</v>
          </cell>
        </row>
        <row r="55">
          <cell r="B55">
            <v>0</v>
          </cell>
          <cell r="C55">
            <v>0</v>
          </cell>
        </row>
        <row r="56">
          <cell r="B56">
            <v>0</v>
          </cell>
          <cell r="C56">
            <v>0</v>
          </cell>
        </row>
        <row r="57">
          <cell r="B57">
            <v>0</v>
          </cell>
          <cell r="C57">
            <v>0</v>
          </cell>
        </row>
        <row r="58">
          <cell r="B58">
            <v>325.6</v>
          </cell>
          <cell r="C58">
            <v>325.6</v>
          </cell>
        </row>
        <row r="59">
          <cell r="B59">
            <v>0</v>
          </cell>
          <cell r="C59">
            <v>0</v>
          </cell>
        </row>
        <row r="60">
          <cell r="B60">
            <v>0</v>
          </cell>
          <cell r="C60">
            <v>0</v>
          </cell>
        </row>
        <row r="61">
          <cell r="B61">
            <v>0</v>
          </cell>
          <cell r="C61">
            <v>0</v>
          </cell>
        </row>
        <row r="62">
          <cell r="B62">
            <v>0</v>
          </cell>
          <cell r="C62">
            <v>0</v>
          </cell>
        </row>
        <row r="63">
          <cell r="B63">
            <v>0</v>
          </cell>
          <cell r="C63">
            <v>0</v>
          </cell>
        </row>
        <row r="64">
          <cell r="B64">
            <v>0</v>
          </cell>
          <cell r="C64">
            <v>0</v>
          </cell>
        </row>
        <row r="65">
          <cell r="B65">
            <v>0</v>
          </cell>
          <cell r="C65">
            <v>0</v>
          </cell>
        </row>
        <row r="66">
          <cell r="B66">
            <v>0</v>
          </cell>
          <cell r="C66">
            <v>0</v>
          </cell>
        </row>
        <row r="67">
          <cell r="B67">
            <v>0</v>
          </cell>
          <cell r="C67">
            <v>0</v>
          </cell>
        </row>
        <row r="68">
          <cell r="B68">
            <v>0</v>
          </cell>
          <cell r="C68">
            <v>0</v>
          </cell>
        </row>
        <row r="69">
          <cell r="B69">
            <v>0</v>
          </cell>
          <cell r="C69">
            <v>0</v>
          </cell>
        </row>
        <row r="70">
          <cell r="B70">
            <v>0</v>
          </cell>
          <cell r="C70">
            <v>0</v>
          </cell>
        </row>
        <row r="71">
          <cell r="B71">
            <v>0</v>
          </cell>
          <cell r="C71">
            <v>0</v>
          </cell>
        </row>
        <row r="72">
          <cell r="B72">
            <v>0</v>
          </cell>
          <cell r="C72">
            <v>0</v>
          </cell>
        </row>
        <row r="73">
          <cell r="B73">
            <v>0</v>
          </cell>
          <cell r="C73">
            <v>0</v>
          </cell>
        </row>
        <row r="74">
          <cell r="B74">
            <v>0</v>
          </cell>
          <cell r="C74">
            <v>0</v>
          </cell>
        </row>
        <row r="75">
          <cell r="B75">
            <v>0</v>
          </cell>
          <cell r="C75">
            <v>0</v>
          </cell>
        </row>
        <row r="76">
          <cell r="B76">
            <v>0</v>
          </cell>
          <cell r="C76">
            <v>0</v>
          </cell>
        </row>
        <row r="77">
          <cell r="B77">
            <v>0</v>
          </cell>
          <cell r="C77">
            <v>0</v>
          </cell>
        </row>
        <row r="78">
          <cell r="B78">
            <v>0</v>
          </cell>
          <cell r="C78">
            <v>0</v>
          </cell>
        </row>
        <row r="79">
          <cell r="B79">
            <v>0</v>
          </cell>
          <cell r="C79">
            <v>0</v>
          </cell>
        </row>
        <row r="80">
          <cell r="B80">
            <v>0</v>
          </cell>
          <cell r="C80">
            <v>0</v>
          </cell>
        </row>
        <row r="81">
          <cell r="B81">
            <v>0</v>
          </cell>
          <cell r="C81">
            <v>0</v>
          </cell>
        </row>
        <row r="82">
          <cell r="B82">
            <v>0</v>
          </cell>
          <cell r="C82">
            <v>0</v>
          </cell>
        </row>
        <row r="83">
          <cell r="B83">
            <v>0</v>
          </cell>
          <cell r="C83">
            <v>0</v>
          </cell>
        </row>
        <row r="84">
          <cell r="B84">
            <v>0</v>
          </cell>
          <cell r="C84">
            <v>0</v>
          </cell>
        </row>
        <row r="85">
          <cell r="B85">
            <v>0</v>
          </cell>
          <cell r="C85">
            <v>0</v>
          </cell>
        </row>
        <row r="86">
          <cell r="B86">
            <v>0</v>
          </cell>
          <cell r="C86">
            <v>0</v>
          </cell>
        </row>
        <row r="87">
          <cell r="B87">
            <v>0</v>
          </cell>
          <cell r="C87">
            <v>0</v>
          </cell>
        </row>
        <row r="88">
          <cell r="B88">
            <v>0</v>
          </cell>
          <cell r="C88">
            <v>0</v>
          </cell>
        </row>
        <row r="89">
          <cell r="B89">
            <v>0</v>
          </cell>
          <cell r="C89">
            <v>0</v>
          </cell>
        </row>
        <row r="90">
          <cell r="B90">
            <v>0</v>
          </cell>
          <cell r="C90">
            <v>0</v>
          </cell>
        </row>
        <row r="91">
          <cell r="B91">
            <v>0</v>
          </cell>
          <cell r="C91">
            <v>0</v>
          </cell>
        </row>
        <row r="92">
          <cell r="B92">
            <v>0</v>
          </cell>
          <cell r="C92">
            <v>0</v>
          </cell>
        </row>
        <row r="93">
          <cell r="B93">
            <v>0</v>
          </cell>
          <cell r="C93">
            <v>0</v>
          </cell>
        </row>
        <row r="94">
          <cell r="B94">
            <v>223</v>
          </cell>
          <cell r="C94">
            <v>223</v>
          </cell>
        </row>
        <row r="95">
          <cell r="B95">
            <v>0</v>
          </cell>
          <cell r="C95">
            <v>0</v>
          </cell>
        </row>
        <row r="96">
          <cell r="B96">
            <v>223</v>
          </cell>
          <cell r="C96">
            <v>223</v>
          </cell>
        </row>
        <row r="97">
          <cell r="C97">
            <v>1753.5</v>
          </cell>
        </row>
        <row r="98">
          <cell r="B98">
            <v>0</v>
          </cell>
          <cell r="C98">
            <v>0</v>
          </cell>
        </row>
        <row r="99">
          <cell r="B99">
            <v>0</v>
          </cell>
          <cell r="C99">
            <v>0</v>
          </cell>
        </row>
        <row r="100">
          <cell r="B100">
            <v>247.77</v>
          </cell>
          <cell r="C100">
            <v>247.77</v>
          </cell>
        </row>
        <row r="101">
          <cell r="B101">
            <v>150</v>
          </cell>
          <cell r="C101">
            <v>150</v>
          </cell>
        </row>
        <row r="102">
          <cell r="B102">
            <v>1355.73</v>
          </cell>
          <cell r="C102">
            <v>1355.73</v>
          </cell>
        </row>
        <row r="103">
          <cell r="B103">
            <v>0</v>
          </cell>
          <cell r="C103">
            <v>0</v>
          </cell>
        </row>
        <row r="104">
          <cell r="B104">
            <v>0</v>
          </cell>
          <cell r="C104">
            <v>0</v>
          </cell>
        </row>
        <row r="105">
          <cell r="B105">
            <v>0</v>
          </cell>
          <cell r="C105">
            <v>0</v>
          </cell>
        </row>
        <row r="106">
          <cell r="B106">
            <v>0</v>
          </cell>
          <cell r="C106">
            <v>0</v>
          </cell>
        </row>
        <row r="107">
          <cell r="B107">
            <v>0</v>
          </cell>
          <cell r="C107">
            <v>0</v>
          </cell>
        </row>
        <row r="108">
          <cell r="B108">
            <v>0</v>
          </cell>
          <cell r="C108">
            <v>0</v>
          </cell>
        </row>
        <row r="109">
          <cell r="B109">
            <v>0</v>
          </cell>
          <cell r="C109">
            <v>0</v>
          </cell>
        </row>
        <row r="110">
          <cell r="B110">
            <v>0</v>
          </cell>
          <cell r="C110">
            <v>0</v>
          </cell>
        </row>
        <row r="111">
          <cell r="B111">
            <v>2597.43</v>
          </cell>
          <cell r="C111">
            <v>2596.81</v>
          </cell>
        </row>
      </sheetData>
      <sheetData sheetId="38"/>
      <sheetData sheetId="39"/>
      <sheetData sheetId="40"/>
      <sheetData sheetId="4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评分汇总表 "/>
      <sheetName val="第1组汇总表"/>
      <sheetName val="省农业农村信息中心"/>
      <sheetName val="省农业技术推广总站"/>
      <sheetName val="望城区"/>
      <sheetName val="宁乡市"/>
      <sheetName val="长沙县"/>
      <sheetName val="第2组汇总表 "/>
      <sheetName val="茶陵县 "/>
      <sheetName val="醴陵市 "/>
      <sheetName val="渌口区 "/>
      <sheetName val="攸县 "/>
      <sheetName val="第3组汇总表"/>
      <sheetName val="常宁市"/>
      <sheetName val="衡南县"/>
      <sheetName val="衡阳县"/>
      <sheetName val="祁东县"/>
      <sheetName val="第四组汇总表 "/>
      <sheetName val="安乡县 "/>
      <sheetName val="汉寿县 "/>
      <sheetName val="桃源县 "/>
      <sheetName val="石门县 "/>
      <sheetName val="第五组汇总表"/>
      <sheetName val="沅陵县 "/>
      <sheetName val="辰溪县 "/>
      <sheetName val="溆浦县 "/>
      <sheetName val="靖州县 "/>
      <sheetName val="第6组汇总表"/>
      <sheetName val="保靖县"/>
      <sheetName val="永顺县"/>
      <sheetName val="永定区"/>
      <sheetName val="慈利县"/>
      <sheetName val="第7组汇总表"/>
      <sheetName val="华容县"/>
      <sheetName val="岳阳县"/>
      <sheetName val="平江县"/>
      <sheetName val="湘阴县"/>
      <sheetName val="第八组汇总"/>
      <sheetName val="冷水江"/>
      <sheetName val="新化县"/>
      <sheetName val="涟源市"/>
      <sheetName val="双峰县"/>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J4">
            <v>5</v>
          </cell>
          <cell r="K4">
            <v>5</v>
          </cell>
          <cell r="L4">
            <v>5</v>
          </cell>
        </row>
        <row r="4">
          <cell r="N4">
            <v>5</v>
          </cell>
          <cell r="O4">
            <v>5</v>
          </cell>
          <cell r="P4">
            <v>5</v>
          </cell>
          <cell r="Q4">
            <v>5</v>
          </cell>
        </row>
        <row r="5">
          <cell r="J5">
            <v>4</v>
          </cell>
          <cell r="K5">
            <v>4</v>
          </cell>
          <cell r="L5">
            <v>4</v>
          </cell>
        </row>
        <row r="5">
          <cell r="N5">
            <v>4</v>
          </cell>
          <cell r="O5">
            <v>4</v>
          </cell>
          <cell r="P5">
            <v>4</v>
          </cell>
          <cell r="Q5">
            <v>4</v>
          </cell>
        </row>
        <row r="6">
          <cell r="J6">
            <v>3</v>
          </cell>
          <cell r="K6">
            <v>3</v>
          </cell>
          <cell r="L6">
            <v>3</v>
          </cell>
        </row>
        <row r="6">
          <cell r="N6">
            <v>3</v>
          </cell>
          <cell r="O6">
            <v>3</v>
          </cell>
          <cell r="P6">
            <v>3</v>
          </cell>
          <cell r="Q6">
            <v>3</v>
          </cell>
        </row>
        <row r="7">
          <cell r="J7">
            <v>1.9375</v>
          </cell>
          <cell r="K7">
            <v>2</v>
          </cell>
          <cell r="L7">
            <v>2</v>
          </cell>
        </row>
        <row r="7">
          <cell r="N7">
            <v>2</v>
          </cell>
          <cell r="O7">
            <v>2</v>
          </cell>
          <cell r="P7">
            <v>2</v>
          </cell>
          <cell r="Q7">
            <v>2</v>
          </cell>
        </row>
        <row r="8">
          <cell r="J8">
            <v>5.25</v>
          </cell>
          <cell r="K8">
            <v>3.5886</v>
          </cell>
          <cell r="L8">
            <v>6</v>
          </cell>
        </row>
        <row r="8">
          <cell r="N8">
            <v>6</v>
          </cell>
          <cell r="O8">
            <v>4.03</v>
          </cell>
          <cell r="P8">
            <v>6</v>
          </cell>
          <cell r="Q8">
            <v>5.4</v>
          </cell>
        </row>
        <row r="9">
          <cell r="J9">
            <v>3</v>
          </cell>
          <cell r="K9">
            <v>1</v>
          </cell>
          <cell r="L9">
            <v>3</v>
          </cell>
        </row>
        <row r="9">
          <cell r="N9">
            <v>3</v>
          </cell>
          <cell r="O9">
            <v>1</v>
          </cell>
          <cell r="P9">
            <v>3</v>
          </cell>
          <cell r="Q9">
            <v>1</v>
          </cell>
        </row>
        <row r="10">
          <cell r="J10">
            <v>3.9375</v>
          </cell>
          <cell r="K10">
            <v>4</v>
          </cell>
          <cell r="L10">
            <v>4</v>
          </cell>
        </row>
        <row r="10">
          <cell r="N10">
            <v>4</v>
          </cell>
          <cell r="O10">
            <v>4</v>
          </cell>
          <cell r="P10">
            <v>4</v>
          </cell>
          <cell r="Q10">
            <v>4</v>
          </cell>
        </row>
        <row r="11">
          <cell r="J11">
            <v>3</v>
          </cell>
          <cell r="K11">
            <v>3</v>
          </cell>
          <cell r="L11">
            <v>3</v>
          </cell>
        </row>
        <row r="11">
          <cell r="N11">
            <v>3</v>
          </cell>
          <cell r="O11">
            <v>1</v>
          </cell>
          <cell r="P11">
            <v>3</v>
          </cell>
          <cell r="Q11">
            <v>3</v>
          </cell>
        </row>
        <row r="12">
          <cell r="J12">
            <v>6</v>
          </cell>
          <cell r="K12">
            <v>3</v>
          </cell>
          <cell r="L12">
            <v>6</v>
          </cell>
        </row>
        <row r="12">
          <cell r="N12">
            <v>6</v>
          </cell>
          <cell r="O12">
            <v>3</v>
          </cell>
          <cell r="P12">
            <v>6</v>
          </cell>
          <cell r="Q12">
            <v>3</v>
          </cell>
        </row>
        <row r="13">
          <cell r="J13">
            <v>5</v>
          </cell>
          <cell r="K13">
            <v>5</v>
          </cell>
          <cell r="L13">
            <v>5</v>
          </cell>
        </row>
        <row r="13">
          <cell r="N13">
            <v>5</v>
          </cell>
          <cell r="O13">
            <v>5</v>
          </cell>
          <cell r="P13">
            <v>5</v>
          </cell>
          <cell r="Q13">
            <v>5</v>
          </cell>
        </row>
        <row r="14">
          <cell r="J14">
            <v>3</v>
          </cell>
          <cell r="K14">
            <v>3</v>
          </cell>
          <cell r="L14">
            <v>3</v>
          </cell>
        </row>
        <row r="14">
          <cell r="N14">
            <v>3</v>
          </cell>
          <cell r="O14">
            <v>3</v>
          </cell>
          <cell r="P14">
            <v>3</v>
          </cell>
          <cell r="Q14">
            <v>3</v>
          </cell>
        </row>
        <row r="15">
          <cell r="J15">
            <v>4</v>
          </cell>
          <cell r="K15">
            <v>4</v>
          </cell>
          <cell r="L15">
            <v>4</v>
          </cell>
        </row>
        <row r="15">
          <cell r="N15">
            <v>4</v>
          </cell>
          <cell r="O15">
            <v>4</v>
          </cell>
          <cell r="P15">
            <v>4</v>
          </cell>
          <cell r="Q15">
            <v>4</v>
          </cell>
        </row>
        <row r="16">
          <cell r="J16">
            <v>7.8125</v>
          </cell>
          <cell r="K16">
            <v>7.21</v>
          </cell>
          <cell r="L16">
            <v>8</v>
          </cell>
        </row>
        <row r="16">
          <cell r="N16">
            <v>8</v>
          </cell>
          <cell r="O16">
            <v>7.23</v>
          </cell>
          <cell r="P16">
            <v>8</v>
          </cell>
          <cell r="Q16">
            <v>7.33</v>
          </cell>
        </row>
        <row r="17">
          <cell r="J17">
            <v>4.9375</v>
          </cell>
          <cell r="K17">
            <v>3</v>
          </cell>
          <cell r="L17">
            <v>5</v>
          </cell>
        </row>
        <row r="17">
          <cell r="N17">
            <v>5</v>
          </cell>
          <cell r="O17">
            <v>3</v>
          </cell>
          <cell r="P17">
            <v>5</v>
          </cell>
          <cell r="Q17">
            <v>3</v>
          </cell>
        </row>
        <row r="18">
          <cell r="J18">
            <v>6.9375</v>
          </cell>
          <cell r="K18">
            <v>6.18</v>
          </cell>
          <cell r="L18">
            <v>7</v>
          </cell>
        </row>
        <row r="18">
          <cell r="N18">
            <v>7</v>
          </cell>
          <cell r="O18">
            <v>6.28</v>
          </cell>
          <cell r="P18">
            <v>7</v>
          </cell>
          <cell r="Q18">
            <v>6.3224</v>
          </cell>
        </row>
        <row r="19">
          <cell r="J19">
            <v>4.9375</v>
          </cell>
          <cell r="K19">
            <v>5</v>
          </cell>
          <cell r="L19">
            <v>5</v>
          </cell>
        </row>
        <row r="19">
          <cell r="N19">
            <v>5</v>
          </cell>
          <cell r="O19">
            <v>5</v>
          </cell>
          <cell r="P19">
            <v>5</v>
          </cell>
          <cell r="Q19">
            <v>5</v>
          </cell>
        </row>
        <row r="20">
          <cell r="J20">
            <v>4</v>
          </cell>
          <cell r="K20">
            <v>4</v>
          </cell>
          <cell r="L20">
            <v>4</v>
          </cell>
        </row>
        <row r="20">
          <cell r="N20">
            <v>4</v>
          </cell>
          <cell r="O20">
            <v>4</v>
          </cell>
          <cell r="P20">
            <v>4</v>
          </cell>
          <cell r="Q20">
            <v>4</v>
          </cell>
        </row>
        <row r="21">
          <cell r="J21">
            <v>4</v>
          </cell>
          <cell r="K21">
            <v>3.9298</v>
          </cell>
          <cell r="L21">
            <v>4</v>
          </cell>
        </row>
        <row r="21">
          <cell r="N21">
            <v>4</v>
          </cell>
          <cell r="O21">
            <v>3.69</v>
          </cell>
          <cell r="P21">
            <v>4</v>
          </cell>
          <cell r="Q21">
            <v>3.69</v>
          </cell>
        </row>
        <row r="22">
          <cell r="J22">
            <v>4</v>
          </cell>
          <cell r="K22">
            <v>3.9298</v>
          </cell>
          <cell r="L22">
            <v>4</v>
          </cell>
        </row>
        <row r="22">
          <cell r="N22">
            <v>4</v>
          </cell>
          <cell r="O22">
            <v>3.69</v>
          </cell>
          <cell r="P22">
            <v>4</v>
          </cell>
          <cell r="Q22">
            <v>3.69</v>
          </cell>
        </row>
        <row r="23">
          <cell r="J23">
            <v>5</v>
          </cell>
          <cell r="K23">
            <v>5</v>
          </cell>
          <cell r="L23">
            <v>5</v>
          </cell>
        </row>
        <row r="23">
          <cell r="N23">
            <v>5</v>
          </cell>
          <cell r="O23">
            <v>5</v>
          </cell>
          <cell r="P23">
            <v>5</v>
          </cell>
          <cell r="Q23">
            <v>5</v>
          </cell>
        </row>
        <row r="24">
          <cell r="J24">
            <v>5</v>
          </cell>
          <cell r="K24">
            <v>5</v>
          </cell>
          <cell r="L24">
            <v>5</v>
          </cell>
        </row>
        <row r="24">
          <cell r="N24">
            <v>5</v>
          </cell>
          <cell r="O24">
            <v>5</v>
          </cell>
          <cell r="P24">
            <v>5</v>
          </cell>
          <cell r="Q24">
            <v>5</v>
          </cell>
        </row>
        <row r="25">
          <cell r="J25">
            <v>5</v>
          </cell>
          <cell r="K25">
            <v>5</v>
          </cell>
          <cell r="L25">
            <v>5</v>
          </cell>
        </row>
        <row r="25">
          <cell r="N25">
            <v>5</v>
          </cell>
          <cell r="O25">
            <v>5</v>
          </cell>
          <cell r="P25">
            <v>5</v>
          </cell>
          <cell r="Q25">
            <v>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资金汇总"/>
      <sheetName val="资金汇总（第一组）"/>
      <sheetName val="省农业农村信息中心"/>
      <sheetName val="省农业技术推广总站"/>
      <sheetName val="望城区"/>
      <sheetName val="宁乡市"/>
      <sheetName val="长沙县"/>
      <sheetName val="资金汇总（第二组）"/>
      <sheetName val="茶陵县"/>
      <sheetName val="醴陵"/>
      <sheetName val="禄口"/>
      <sheetName val="攸县"/>
      <sheetName val="资金汇总 (第三组)"/>
      <sheetName val="常宁市"/>
      <sheetName val="衡南县"/>
      <sheetName val="衡阳县"/>
      <sheetName val="祁东县"/>
      <sheetName val="资金汇总 (第四组)"/>
      <sheetName val="安乡县"/>
      <sheetName val="汉寿县"/>
      <sheetName val="桃源县"/>
      <sheetName val="石门县"/>
      <sheetName val="资金汇总（第五组）"/>
      <sheetName val="沅陵县"/>
      <sheetName val="辰溪县"/>
      <sheetName val="溆浦县"/>
      <sheetName val="靖州县"/>
      <sheetName val="资金汇总（第六组）"/>
      <sheetName val="保靖县"/>
      <sheetName val="永顺县"/>
      <sheetName val="永定区"/>
      <sheetName val="慈利县"/>
      <sheetName val="资金汇总（第七组）"/>
      <sheetName val="华容县"/>
      <sheetName val="岳阳县"/>
      <sheetName val="平江县"/>
      <sheetName val="湘阴县"/>
      <sheetName val="资金汇总（第八组）"/>
      <sheetName val="冷水江"/>
      <sheetName val="新化县"/>
      <sheetName val="涟源市"/>
      <sheetName val="双峰县"/>
    </sheetNames>
    <sheetDataSet>
      <sheetData sheetId="0"/>
      <sheetData sheetId="1">
        <row r="8">
          <cell r="F8">
            <v>3225</v>
          </cell>
          <cell r="G8">
            <v>2940</v>
          </cell>
        </row>
        <row r="8">
          <cell r="M8">
            <v>403.36</v>
          </cell>
        </row>
        <row r="8">
          <cell r="O8">
            <v>2821.64</v>
          </cell>
        </row>
        <row r="8">
          <cell r="R8">
            <v>6853.52</v>
          </cell>
          <cell r="S8">
            <v>6872.2175</v>
          </cell>
          <cell r="T8">
            <v>6912.4275</v>
          </cell>
        </row>
        <row r="9">
          <cell r="F9">
            <v>1974.7</v>
          </cell>
          <cell r="G9">
            <v>1974.7</v>
          </cell>
        </row>
        <row r="9">
          <cell r="M9">
            <v>742.548</v>
          </cell>
        </row>
        <row r="9">
          <cell r="O9">
            <v>1232.152</v>
          </cell>
        </row>
        <row r="9">
          <cell r="R9">
            <v>2.108</v>
          </cell>
          <cell r="S9">
            <v>2.108</v>
          </cell>
          <cell r="T9">
            <v>2.108</v>
          </cell>
        </row>
        <row r="10">
          <cell r="F10">
            <v>0</v>
          </cell>
          <cell r="G10">
            <v>0</v>
          </cell>
        </row>
        <row r="10">
          <cell r="M10">
            <v>0</v>
          </cell>
        </row>
        <row r="10">
          <cell r="O10">
            <v>0</v>
          </cell>
        </row>
        <row r="10">
          <cell r="R10">
            <v>0</v>
          </cell>
          <cell r="S10">
            <v>0</v>
          </cell>
          <cell r="T10">
            <v>0</v>
          </cell>
        </row>
        <row r="11">
          <cell r="F11">
            <v>1715</v>
          </cell>
          <cell r="G11">
            <v>1715</v>
          </cell>
        </row>
        <row r="11">
          <cell r="M11">
            <v>218.01</v>
          </cell>
        </row>
        <row r="11">
          <cell r="O11">
            <v>1496.99</v>
          </cell>
        </row>
        <row r="11">
          <cell r="R11">
            <v>27.5089</v>
          </cell>
          <cell r="S11">
            <v>25.5089</v>
          </cell>
          <cell r="T11">
            <v>22.9089</v>
          </cell>
        </row>
        <row r="12">
          <cell r="F12">
            <v>23</v>
          </cell>
          <cell r="G12">
            <v>23</v>
          </cell>
        </row>
        <row r="12">
          <cell r="M12">
            <v>13</v>
          </cell>
        </row>
        <row r="12">
          <cell r="O12">
            <v>10</v>
          </cell>
        </row>
        <row r="12">
          <cell r="R12">
            <v>7</v>
          </cell>
          <cell r="S12">
            <v>7</v>
          </cell>
          <cell r="T12">
            <v>7</v>
          </cell>
        </row>
        <row r="15">
          <cell r="F15">
            <v>3225</v>
          </cell>
          <cell r="G15">
            <v>3225</v>
          </cell>
        </row>
        <row r="15">
          <cell r="M15">
            <v>549.36</v>
          </cell>
        </row>
        <row r="15">
          <cell r="O15">
            <v>2675.64</v>
          </cell>
        </row>
        <row r="15">
          <cell r="R15">
            <v>6853.52</v>
          </cell>
          <cell r="S15">
            <v>7196.9275</v>
          </cell>
          <cell r="T15">
            <v>7237.1375</v>
          </cell>
        </row>
        <row r="16">
          <cell r="F16">
            <v>1974.7</v>
          </cell>
          <cell r="G16">
            <v>1974.7</v>
          </cell>
        </row>
        <row r="16">
          <cell r="M16">
            <v>1289.04552</v>
          </cell>
        </row>
        <row r="16">
          <cell r="O16">
            <v>685.65448</v>
          </cell>
        </row>
        <row r="16">
          <cell r="R16">
            <v>2.108</v>
          </cell>
          <cell r="S16">
            <v>2.108</v>
          </cell>
          <cell r="T16">
            <v>2.108</v>
          </cell>
        </row>
        <row r="17">
          <cell r="F17">
            <v>0</v>
          </cell>
          <cell r="G17">
            <v>0</v>
          </cell>
        </row>
        <row r="17">
          <cell r="M17">
            <v>0</v>
          </cell>
        </row>
        <row r="17">
          <cell r="O17">
            <v>0</v>
          </cell>
        </row>
        <row r="17">
          <cell r="R17">
            <v>0</v>
          </cell>
          <cell r="S17">
            <v>0</v>
          </cell>
          <cell r="T17">
            <v>0</v>
          </cell>
        </row>
        <row r="18">
          <cell r="F18">
            <v>1715</v>
          </cell>
          <cell r="G18">
            <v>1715</v>
          </cell>
        </row>
        <row r="18">
          <cell r="M18">
            <v>840.42</v>
          </cell>
        </row>
        <row r="18">
          <cell r="O18">
            <v>874.58</v>
          </cell>
        </row>
        <row r="18">
          <cell r="R18">
            <v>27.5089</v>
          </cell>
          <cell r="S18">
            <v>25.5089</v>
          </cell>
          <cell r="T18">
            <v>22.9089</v>
          </cell>
        </row>
        <row r="19">
          <cell r="F19">
            <v>23</v>
          </cell>
          <cell r="G19">
            <v>23</v>
          </cell>
        </row>
        <row r="19">
          <cell r="M19">
            <v>13</v>
          </cell>
        </row>
        <row r="19">
          <cell r="O19">
            <v>10</v>
          </cell>
        </row>
        <row r="19">
          <cell r="R19">
            <v>7</v>
          </cell>
          <cell r="S19">
            <v>7</v>
          </cell>
          <cell r="T19">
            <v>7</v>
          </cell>
        </row>
      </sheetData>
      <sheetData sheetId="2"/>
      <sheetData sheetId="3"/>
      <sheetData sheetId="4"/>
      <sheetData sheetId="5"/>
      <sheetData sheetId="6"/>
      <sheetData sheetId="7">
        <row r="8">
          <cell r="F8">
            <v>475</v>
          </cell>
          <cell r="G8">
            <v>475</v>
          </cell>
        </row>
        <row r="8">
          <cell r="M8">
            <v>55</v>
          </cell>
        </row>
        <row r="8">
          <cell r="O8">
            <v>420</v>
          </cell>
        </row>
        <row r="8">
          <cell r="R8">
            <v>0</v>
          </cell>
          <cell r="S8">
            <v>0</v>
          </cell>
          <cell r="T8">
            <v>0</v>
          </cell>
        </row>
        <row r="9">
          <cell r="F9">
            <v>4431.1</v>
          </cell>
          <cell r="G9">
            <v>4431.1</v>
          </cell>
        </row>
        <row r="9">
          <cell r="M9">
            <v>183.4595</v>
          </cell>
        </row>
        <row r="9">
          <cell r="O9">
            <v>4247.6405</v>
          </cell>
        </row>
        <row r="9">
          <cell r="R9">
            <v>0</v>
          </cell>
          <cell r="S9">
            <v>0</v>
          </cell>
          <cell r="T9">
            <v>0</v>
          </cell>
        </row>
        <row r="10">
          <cell r="F10">
            <v>140</v>
          </cell>
          <cell r="G10">
            <v>140</v>
          </cell>
        </row>
        <row r="10">
          <cell r="M10">
            <v>95</v>
          </cell>
        </row>
        <row r="10">
          <cell r="O10">
            <v>45</v>
          </cell>
        </row>
        <row r="10">
          <cell r="R10">
            <v>0</v>
          </cell>
          <cell r="S10">
            <v>0</v>
          </cell>
          <cell r="T10">
            <v>0</v>
          </cell>
        </row>
        <row r="11">
          <cell r="F11">
            <v>125</v>
          </cell>
          <cell r="G11">
            <v>125</v>
          </cell>
        </row>
        <row r="11">
          <cell r="M11">
            <v>25</v>
          </cell>
        </row>
        <row r="11">
          <cell r="O11">
            <v>100</v>
          </cell>
        </row>
        <row r="11">
          <cell r="R11">
            <v>0</v>
          </cell>
          <cell r="S11">
            <v>0</v>
          </cell>
          <cell r="T11">
            <v>0</v>
          </cell>
        </row>
        <row r="12">
          <cell r="F12">
            <v>13</v>
          </cell>
          <cell r="G12">
            <v>13</v>
          </cell>
        </row>
        <row r="12">
          <cell r="M12">
            <v>0</v>
          </cell>
        </row>
        <row r="12">
          <cell r="O12">
            <v>13</v>
          </cell>
        </row>
        <row r="12">
          <cell r="R12">
            <v>0</v>
          </cell>
          <cell r="S12">
            <v>0</v>
          </cell>
          <cell r="T12">
            <v>0</v>
          </cell>
        </row>
        <row r="15">
          <cell r="F15">
            <v>475</v>
          </cell>
          <cell r="G15">
            <v>475</v>
          </cell>
        </row>
        <row r="15">
          <cell r="M15">
            <v>155</v>
          </cell>
        </row>
        <row r="15">
          <cell r="O15">
            <v>320</v>
          </cell>
        </row>
        <row r="15">
          <cell r="R15">
            <v>323</v>
          </cell>
          <cell r="S15">
            <v>282.68</v>
          </cell>
          <cell r="T15">
            <v>180.68</v>
          </cell>
        </row>
        <row r="16">
          <cell r="F16">
            <v>4431.1</v>
          </cell>
          <cell r="G16">
            <v>4431.1</v>
          </cell>
        </row>
        <row r="16">
          <cell r="M16">
            <v>1870.9631</v>
          </cell>
        </row>
        <row r="16">
          <cell r="O16">
            <v>2560.1369</v>
          </cell>
        </row>
        <row r="16">
          <cell r="R16">
            <v>322.942</v>
          </cell>
          <cell r="S16">
            <v>103</v>
          </cell>
          <cell r="T16">
            <v>93</v>
          </cell>
        </row>
        <row r="17">
          <cell r="F17">
            <v>140</v>
          </cell>
          <cell r="G17">
            <v>140</v>
          </cell>
        </row>
        <row r="17">
          <cell r="M17">
            <v>140</v>
          </cell>
        </row>
        <row r="17">
          <cell r="O17">
            <v>0</v>
          </cell>
        </row>
        <row r="17">
          <cell r="R17">
            <v>1315</v>
          </cell>
          <cell r="S17">
            <v>1331</v>
          </cell>
          <cell r="T17">
            <v>0</v>
          </cell>
        </row>
        <row r="18">
          <cell r="F18">
            <v>100</v>
          </cell>
          <cell r="G18">
            <v>100</v>
          </cell>
        </row>
        <row r="18">
          <cell r="M18">
            <v>100</v>
          </cell>
        </row>
        <row r="18">
          <cell r="O18">
            <v>0</v>
          </cell>
        </row>
        <row r="18">
          <cell r="R18">
            <v>21</v>
          </cell>
          <cell r="S18">
            <v>13.166</v>
          </cell>
          <cell r="T18">
            <v>13.166</v>
          </cell>
        </row>
        <row r="19">
          <cell r="F19">
            <v>38</v>
          </cell>
          <cell r="G19">
            <v>38</v>
          </cell>
        </row>
        <row r="19">
          <cell r="M19">
            <v>33</v>
          </cell>
        </row>
        <row r="19">
          <cell r="O19">
            <v>5</v>
          </cell>
        </row>
        <row r="19">
          <cell r="R19">
            <v>0</v>
          </cell>
          <cell r="S19">
            <v>0</v>
          </cell>
          <cell r="T19">
            <v>0</v>
          </cell>
        </row>
      </sheetData>
      <sheetData sheetId="8"/>
      <sheetData sheetId="9"/>
      <sheetData sheetId="10"/>
      <sheetData sheetId="11"/>
      <sheetData sheetId="12"/>
      <sheetData sheetId="13"/>
      <sheetData sheetId="14"/>
      <sheetData sheetId="15"/>
      <sheetData sheetId="16"/>
      <sheetData sheetId="17">
        <row r="8">
          <cell r="F8">
            <v>600</v>
          </cell>
          <cell r="G8">
            <v>265</v>
          </cell>
        </row>
        <row r="8">
          <cell r="M8">
            <v>50</v>
          </cell>
        </row>
        <row r="8">
          <cell r="O8">
            <v>550</v>
          </cell>
        </row>
        <row r="8">
          <cell r="R8">
            <v>614.37</v>
          </cell>
          <cell r="S8">
            <v>632.84</v>
          </cell>
          <cell r="T8">
            <v>511.99</v>
          </cell>
        </row>
        <row r="9">
          <cell r="F9">
            <v>2750.8</v>
          </cell>
          <cell r="G9">
            <v>2720.8</v>
          </cell>
        </row>
        <row r="9">
          <cell r="M9">
            <v>1539.22</v>
          </cell>
        </row>
        <row r="9">
          <cell r="O9">
            <v>1211.58</v>
          </cell>
        </row>
        <row r="9">
          <cell r="R9">
            <v>450.91</v>
          </cell>
          <cell r="S9">
            <v>450.91</v>
          </cell>
          <cell r="T9">
            <v>440.86</v>
          </cell>
        </row>
        <row r="10">
          <cell r="F10">
            <v>200</v>
          </cell>
          <cell r="G10">
            <v>200</v>
          </cell>
        </row>
        <row r="10">
          <cell r="M10">
            <v>145</v>
          </cell>
        </row>
        <row r="10">
          <cell r="O10">
            <v>55</v>
          </cell>
        </row>
        <row r="10">
          <cell r="R10">
            <v>2050.63</v>
          </cell>
          <cell r="S10">
            <v>2050.63</v>
          </cell>
          <cell r="T10">
            <v>2043.33</v>
          </cell>
        </row>
        <row r="11">
          <cell r="F11">
            <v>205</v>
          </cell>
          <cell r="G11">
            <v>205</v>
          </cell>
        </row>
        <row r="11">
          <cell r="M11">
            <v>135</v>
          </cell>
        </row>
        <row r="11">
          <cell r="O11">
            <v>70</v>
          </cell>
        </row>
        <row r="11">
          <cell r="R11">
            <v>94.57</v>
          </cell>
          <cell r="S11">
            <v>94.59</v>
          </cell>
          <cell r="T11">
            <v>54.5</v>
          </cell>
        </row>
        <row r="12">
          <cell r="F12">
            <v>13</v>
          </cell>
          <cell r="G12">
            <v>13</v>
          </cell>
        </row>
        <row r="12">
          <cell r="M12">
            <v>2.73</v>
          </cell>
        </row>
        <row r="12">
          <cell r="O12">
            <v>10.27</v>
          </cell>
        </row>
        <row r="12">
          <cell r="R12">
            <v>0</v>
          </cell>
          <cell r="S12">
            <v>0</v>
          </cell>
          <cell r="T12">
            <v>0</v>
          </cell>
        </row>
        <row r="15">
          <cell r="F15">
            <v>600</v>
          </cell>
          <cell r="G15">
            <v>265</v>
          </cell>
        </row>
        <row r="15">
          <cell r="M15">
            <v>215</v>
          </cell>
        </row>
        <row r="15">
          <cell r="O15">
            <v>385</v>
          </cell>
        </row>
        <row r="15">
          <cell r="R15">
            <v>614.37</v>
          </cell>
          <cell r="S15">
            <v>632.84</v>
          </cell>
          <cell r="T15">
            <v>562.64</v>
          </cell>
        </row>
        <row r="16">
          <cell r="F16">
            <v>2750.8</v>
          </cell>
          <cell r="G16">
            <v>2720.8</v>
          </cell>
        </row>
        <row r="16">
          <cell r="M16">
            <v>2417.78</v>
          </cell>
        </row>
        <row r="16">
          <cell r="O16">
            <v>333.02</v>
          </cell>
        </row>
        <row r="16">
          <cell r="R16">
            <v>450.91</v>
          </cell>
          <cell r="S16">
            <v>450.91</v>
          </cell>
          <cell r="T16">
            <v>450.91</v>
          </cell>
        </row>
        <row r="17">
          <cell r="F17">
            <v>200</v>
          </cell>
          <cell r="G17">
            <v>200</v>
          </cell>
        </row>
        <row r="17">
          <cell r="M17">
            <v>200</v>
          </cell>
        </row>
        <row r="17">
          <cell r="O17">
            <v>0</v>
          </cell>
        </row>
        <row r="17">
          <cell r="R17">
            <v>2050.63</v>
          </cell>
          <cell r="S17">
            <v>2050.63</v>
          </cell>
          <cell r="T17">
            <v>2043.33</v>
          </cell>
        </row>
        <row r="18">
          <cell r="F18">
            <v>205</v>
          </cell>
          <cell r="G18">
            <v>205</v>
          </cell>
        </row>
        <row r="18">
          <cell r="M18">
            <v>205</v>
          </cell>
        </row>
        <row r="18">
          <cell r="O18">
            <v>0</v>
          </cell>
        </row>
        <row r="18">
          <cell r="R18">
            <v>60.67</v>
          </cell>
          <cell r="S18">
            <v>60.69</v>
          </cell>
          <cell r="T18">
            <v>60.69</v>
          </cell>
        </row>
        <row r="19">
          <cell r="F19">
            <v>13</v>
          </cell>
          <cell r="G19">
            <v>13</v>
          </cell>
        </row>
        <row r="19">
          <cell r="M19">
            <v>11.57</v>
          </cell>
        </row>
        <row r="19">
          <cell r="O19">
            <v>1.43</v>
          </cell>
        </row>
        <row r="19">
          <cell r="R19">
            <v>33.9</v>
          </cell>
          <cell r="S19">
            <v>33.9</v>
          </cell>
          <cell r="T19">
            <v>33.9</v>
          </cell>
        </row>
      </sheetData>
      <sheetData sheetId="18"/>
      <sheetData sheetId="19"/>
      <sheetData sheetId="20"/>
      <sheetData sheetId="21"/>
      <sheetData sheetId="22">
        <row r="8">
          <cell r="F8">
            <v>645</v>
          </cell>
          <cell r="G8">
            <v>345</v>
          </cell>
        </row>
        <row r="8">
          <cell r="M8">
            <v>45</v>
          </cell>
        </row>
        <row r="8">
          <cell r="O8">
            <v>600</v>
          </cell>
        </row>
        <row r="8">
          <cell r="R8">
            <v>1325</v>
          </cell>
          <cell r="S8">
            <v>1191</v>
          </cell>
          <cell r="T8">
            <v>1179.5</v>
          </cell>
        </row>
        <row r="9">
          <cell r="F9">
            <v>1436.5</v>
          </cell>
          <cell r="G9">
            <v>834.626</v>
          </cell>
        </row>
        <row r="9">
          <cell r="M9">
            <v>25.32</v>
          </cell>
        </row>
        <row r="9">
          <cell r="O9">
            <v>1411.18</v>
          </cell>
        </row>
        <row r="9">
          <cell r="R9">
            <v>1043.8994</v>
          </cell>
          <cell r="S9">
            <v>1044.5694</v>
          </cell>
          <cell r="T9">
            <v>1044.5694</v>
          </cell>
        </row>
        <row r="10">
          <cell r="F10">
            <v>0</v>
          </cell>
          <cell r="G10">
            <v>0</v>
          </cell>
        </row>
        <row r="10">
          <cell r="M10">
            <v>0</v>
          </cell>
        </row>
        <row r="10">
          <cell r="O10">
            <v>0</v>
          </cell>
        </row>
        <row r="10">
          <cell r="R10">
            <v>0</v>
          </cell>
          <cell r="S10">
            <v>0</v>
          </cell>
          <cell r="T10">
            <v>0</v>
          </cell>
        </row>
        <row r="11">
          <cell r="F11">
            <v>160</v>
          </cell>
          <cell r="G11">
            <v>50</v>
          </cell>
        </row>
        <row r="11">
          <cell r="M11">
            <v>0</v>
          </cell>
        </row>
        <row r="11">
          <cell r="O11">
            <v>160</v>
          </cell>
        </row>
        <row r="11">
          <cell r="R11">
            <v>80.16</v>
          </cell>
          <cell r="S11">
            <v>75.164</v>
          </cell>
          <cell r="T11">
            <v>65.164</v>
          </cell>
        </row>
        <row r="12">
          <cell r="F12">
            <v>721</v>
          </cell>
          <cell r="G12">
            <v>671</v>
          </cell>
        </row>
        <row r="12">
          <cell r="M12">
            <v>219.0617</v>
          </cell>
        </row>
        <row r="12">
          <cell r="O12">
            <v>501.9383</v>
          </cell>
        </row>
        <row r="12">
          <cell r="R12">
            <v>193</v>
          </cell>
          <cell r="S12">
            <v>147</v>
          </cell>
          <cell r="T12">
            <v>147</v>
          </cell>
        </row>
        <row r="15">
          <cell r="F15">
            <v>645</v>
          </cell>
          <cell r="G15">
            <v>345</v>
          </cell>
        </row>
        <row r="15">
          <cell r="M15">
            <v>105</v>
          </cell>
        </row>
        <row r="15">
          <cell r="O15">
            <v>540</v>
          </cell>
        </row>
        <row r="15">
          <cell r="R15">
            <v>1325</v>
          </cell>
          <cell r="S15">
            <v>1191</v>
          </cell>
          <cell r="T15">
            <v>1179.5</v>
          </cell>
        </row>
        <row r="16">
          <cell r="F16">
            <v>1436.5</v>
          </cell>
          <cell r="G16">
            <v>1040.426</v>
          </cell>
        </row>
        <row r="16">
          <cell r="M16">
            <v>488.7112</v>
          </cell>
        </row>
        <row r="16">
          <cell r="O16">
            <v>947.7888</v>
          </cell>
        </row>
        <row r="16">
          <cell r="R16">
            <v>1043.8994</v>
          </cell>
          <cell r="S16">
            <v>1044.5694</v>
          </cell>
          <cell r="T16">
            <v>1044.5694</v>
          </cell>
        </row>
        <row r="17">
          <cell r="F17">
            <v>0</v>
          </cell>
          <cell r="G17">
            <v>0</v>
          </cell>
        </row>
        <row r="17">
          <cell r="M17">
            <v>0</v>
          </cell>
        </row>
        <row r="17">
          <cell r="O17">
            <v>0</v>
          </cell>
        </row>
        <row r="17">
          <cell r="R17">
            <v>0</v>
          </cell>
          <cell r="S17">
            <v>0</v>
          </cell>
          <cell r="T17">
            <v>0</v>
          </cell>
        </row>
        <row r="18">
          <cell r="F18">
            <v>160</v>
          </cell>
          <cell r="G18">
            <v>90</v>
          </cell>
        </row>
        <row r="18">
          <cell r="M18">
            <v>60</v>
          </cell>
        </row>
        <row r="18">
          <cell r="O18">
            <v>100</v>
          </cell>
        </row>
        <row r="18">
          <cell r="R18">
            <v>80.16</v>
          </cell>
          <cell r="S18">
            <v>75.164</v>
          </cell>
          <cell r="T18">
            <v>65.164</v>
          </cell>
        </row>
        <row r="19">
          <cell r="F19">
            <v>721</v>
          </cell>
          <cell r="G19">
            <v>671</v>
          </cell>
        </row>
        <row r="19">
          <cell r="M19">
            <v>341.9806</v>
          </cell>
        </row>
        <row r="19">
          <cell r="O19">
            <v>379.0194</v>
          </cell>
        </row>
        <row r="19">
          <cell r="R19">
            <v>193</v>
          </cell>
          <cell r="S19">
            <v>147</v>
          </cell>
          <cell r="T19">
            <v>147</v>
          </cell>
        </row>
      </sheetData>
      <sheetData sheetId="23"/>
      <sheetData sheetId="24"/>
      <sheetData sheetId="25"/>
      <sheetData sheetId="26"/>
      <sheetData sheetId="27">
        <row r="8">
          <cell r="F8">
            <v>3300</v>
          </cell>
          <cell r="G8">
            <v>2290</v>
          </cell>
        </row>
        <row r="8">
          <cell r="M8">
            <v>575</v>
          </cell>
        </row>
        <row r="8">
          <cell r="O8">
            <v>2725</v>
          </cell>
        </row>
        <row r="9">
          <cell r="F9">
            <v>1254.5</v>
          </cell>
          <cell r="G9">
            <v>861</v>
          </cell>
        </row>
        <row r="9">
          <cell r="M9">
            <v>326.709</v>
          </cell>
        </row>
        <row r="9">
          <cell r="O9">
            <v>927.791</v>
          </cell>
        </row>
        <row r="10">
          <cell r="F10">
            <v>685</v>
          </cell>
          <cell r="G10">
            <v>529</v>
          </cell>
        </row>
        <row r="10">
          <cell r="M10">
            <v>509</v>
          </cell>
        </row>
        <row r="10">
          <cell r="O10">
            <v>176</v>
          </cell>
        </row>
        <row r="11">
          <cell r="F11">
            <v>395</v>
          </cell>
          <cell r="G11">
            <v>115</v>
          </cell>
        </row>
        <row r="11">
          <cell r="M11">
            <v>30</v>
          </cell>
        </row>
        <row r="11">
          <cell r="O11">
            <v>365</v>
          </cell>
        </row>
        <row r="12">
          <cell r="F12">
            <v>1254</v>
          </cell>
          <cell r="G12">
            <v>846</v>
          </cell>
        </row>
        <row r="12">
          <cell r="M12">
            <v>219.284</v>
          </cell>
        </row>
        <row r="12">
          <cell r="O12">
            <v>1034.716</v>
          </cell>
        </row>
        <row r="15">
          <cell r="F15">
            <v>3300</v>
          </cell>
          <cell r="G15">
            <v>3100</v>
          </cell>
        </row>
        <row r="15">
          <cell r="M15">
            <v>1830</v>
          </cell>
        </row>
        <row r="15">
          <cell r="O15">
            <v>1470</v>
          </cell>
        </row>
        <row r="16">
          <cell r="F16">
            <v>1254.5</v>
          </cell>
          <cell r="G16">
            <v>1248.5</v>
          </cell>
        </row>
        <row r="16">
          <cell r="M16">
            <v>1046.4226</v>
          </cell>
        </row>
        <row r="16">
          <cell r="O16">
            <v>208.0774</v>
          </cell>
        </row>
        <row r="17">
          <cell r="F17">
            <v>685</v>
          </cell>
          <cell r="G17">
            <v>685</v>
          </cell>
        </row>
        <row r="17">
          <cell r="M17">
            <v>635</v>
          </cell>
        </row>
        <row r="17">
          <cell r="O17">
            <v>50</v>
          </cell>
        </row>
        <row r="18">
          <cell r="F18">
            <v>395</v>
          </cell>
          <cell r="G18">
            <v>395</v>
          </cell>
        </row>
        <row r="18">
          <cell r="M18">
            <v>235.2</v>
          </cell>
        </row>
        <row r="18">
          <cell r="O18">
            <v>159.8</v>
          </cell>
        </row>
        <row r="19">
          <cell r="F19">
            <v>1254</v>
          </cell>
          <cell r="G19">
            <v>1174</v>
          </cell>
        </row>
        <row r="19">
          <cell r="M19">
            <v>919.4209</v>
          </cell>
        </row>
        <row r="19">
          <cell r="O19">
            <v>334.5791</v>
          </cell>
        </row>
      </sheetData>
      <sheetData sheetId="28"/>
      <sheetData sheetId="29"/>
      <sheetData sheetId="30"/>
      <sheetData sheetId="31"/>
      <sheetData sheetId="32">
        <row r="8">
          <cell r="F8">
            <v>3545</v>
          </cell>
          <cell r="G8">
            <v>3545</v>
          </cell>
        </row>
        <row r="8">
          <cell r="M8">
            <v>556</v>
          </cell>
        </row>
        <row r="8">
          <cell r="O8">
            <v>2989</v>
          </cell>
        </row>
        <row r="9">
          <cell r="F9">
            <v>2763.5</v>
          </cell>
          <cell r="G9">
            <v>2763.5</v>
          </cell>
        </row>
        <row r="9">
          <cell r="M9">
            <v>233</v>
          </cell>
        </row>
        <row r="9">
          <cell r="O9">
            <v>2530.5</v>
          </cell>
        </row>
        <row r="10">
          <cell r="F10">
            <v>0</v>
          </cell>
          <cell r="G10">
            <v>0</v>
          </cell>
        </row>
        <row r="10">
          <cell r="O10">
            <v>0</v>
          </cell>
        </row>
        <row r="11">
          <cell r="F11">
            <v>300</v>
          </cell>
          <cell r="G11">
            <v>300</v>
          </cell>
        </row>
        <row r="11">
          <cell r="M11">
            <v>230</v>
          </cell>
        </row>
        <row r="11">
          <cell r="O11">
            <v>70</v>
          </cell>
        </row>
        <row r="12">
          <cell r="F12">
            <v>34</v>
          </cell>
          <cell r="G12">
            <v>34</v>
          </cell>
        </row>
        <row r="12">
          <cell r="M12">
            <v>29</v>
          </cell>
        </row>
        <row r="12">
          <cell r="O12">
            <v>5</v>
          </cell>
        </row>
        <row r="15">
          <cell r="F15">
            <v>3545</v>
          </cell>
          <cell r="G15">
            <v>3545</v>
          </cell>
        </row>
        <row r="15">
          <cell r="M15">
            <v>2185</v>
          </cell>
        </row>
        <row r="15">
          <cell r="O15">
            <v>1360</v>
          </cell>
        </row>
        <row r="16">
          <cell r="F16">
            <v>2763.5</v>
          </cell>
          <cell r="G16">
            <v>2763.5</v>
          </cell>
        </row>
        <row r="16">
          <cell r="M16">
            <v>2290.7948</v>
          </cell>
        </row>
        <row r="16">
          <cell r="O16">
            <v>472.7052</v>
          </cell>
        </row>
        <row r="17">
          <cell r="F17">
            <v>0</v>
          </cell>
          <cell r="G17">
            <v>0</v>
          </cell>
        </row>
        <row r="17">
          <cell r="O17">
            <v>0</v>
          </cell>
        </row>
        <row r="18">
          <cell r="F18">
            <v>300</v>
          </cell>
          <cell r="G18">
            <v>300</v>
          </cell>
        </row>
        <row r="18">
          <cell r="M18">
            <v>300</v>
          </cell>
        </row>
        <row r="18">
          <cell r="O18">
            <v>0</v>
          </cell>
        </row>
        <row r="19">
          <cell r="F19">
            <v>34</v>
          </cell>
          <cell r="G19">
            <v>34</v>
          </cell>
        </row>
        <row r="19">
          <cell r="M19">
            <v>34</v>
          </cell>
        </row>
        <row r="19">
          <cell r="O19">
            <v>0</v>
          </cell>
        </row>
      </sheetData>
      <sheetData sheetId="33"/>
      <sheetData sheetId="34"/>
      <sheetData sheetId="35"/>
      <sheetData sheetId="36"/>
      <sheetData sheetId="37">
        <row r="8">
          <cell r="F8">
            <v>1110</v>
          </cell>
          <cell r="G8">
            <v>590</v>
          </cell>
        </row>
        <row r="8">
          <cell r="M8">
            <v>25</v>
          </cell>
        </row>
        <row r="8">
          <cell r="O8">
            <v>1085</v>
          </cell>
        </row>
        <row r="8">
          <cell r="R8">
            <v>150</v>
          </cell>
          <cell r="S8">
            <v>175</v>
          </cell>
          <cell r="T8">
            <v>175</v>
          </cell>
        </row>
        <row r="9">
          <cell r="F9">
            <v>2042.6</v>
          </cell>
          <cell r="G9">
            <v>1084.144</v>
          </cell>
        </row>
        <row r="9">
          <cell r="M9">
            <v>346.574</v>
          </cell>
        </row>
        <row r="9">
          <cell r="O9">
            <v>1696.026</v>
          </cell>
        </row>
        <row r="9">
          <cell r="R9">
            <v>20.71</v>
          </cell>
          <cell r="S9">
            <v>20.71</v>
          </cell>
          <cell r="T9">
            <v>20.71</v>
          </cell>
        </row>
        <row r="10">
          <cell r="F10">
            <v>650</v>
          </cell>
          <cell r="G10">
            <v>45</v>
          </cell>
        </row>
        <row r="10">
          <cell r="M10">
            <v>45</v>
          </cell>
        </row>
        <row r="10">
          <cell r="O10">
            <v>605</v>
          </cell>
        </row>
        <row r="10">
          <cell r="R10">
            <v>0</v>
          </cell>
          <cell r="S10">
            <v>0</v>
          </cell>
          <cell r="T10">
            <v>0</v>
          </cell>
        </row>
        <row r="11">
          <cell r="F11">
            <v>195</v>
          </cell>
          <cell r="G11">
            <v>100</v>
          </cell>
        </row>
        <row r="11">
          <cell r="M11">
            <v>10</v>
          </cell>
        </row>
        <row r="11">
          <cell r="O11">
            <v>185</v>
          </cell>
        </row>
        <row r="11">
          <cell r="R11">
            <v>2</v>
          </cell>
          <cell r="S11">
            <v>2</v>
          </cell>
          <cell r="T11">
            <v>2</v>
          </cell>
        </row>
        <row r="12">
          <cell r="F12">
            <v>443</v>
          </cell>
          <cell r="G12">
            <v>50</v>
          </cell>
        </row>
        <row r="12">
          <cell r="M12">
            <v>0</v>
          </cell>
        </row>
        <row r="12">
          <cell r="O12">
            <v>443</v>
          </cell>
        </row>
        <row r="12">
          <cell r="R12">
            <v>0</v>
          </cell>
          <cell r="S12">
            <v>0</v>
          </cell>
          <cell r="T12">
            <v>0</v>
          </cell>
        </row>
        <row r="15">
          <cell r="F15">
            <v>1110</v>
          </cell>
          <cell r="G15">
            <v>650</v>
          </cell>
        </row>
        <row r="15">
          <cell r="M15">
            <v>395</v>
          </cell>
        </row>
        <row r="15">
          <cell r="O15">
            <v>715</v>
          </cell>
        </row>
        <row r="15">
          <cell r="R15">
            <v>722.51</v>
          </cell>
          <cell r="S15">
            <v>788.66</v>
          </cell>
          <cell r="T15">
            <v>788.66</v>
          </cell>
        </row>
        <row r="16">
          <cell r="F16">
            <v>2042.6</v>
          </cell>
          <cell r="G16">
            <v>1789.594</v>
          </cell>
        </row>
        <row r="16">
          <cell r="M16">
            <v>1485.92</v>
          </cell>
        </row>
        <row r="16">
          <cell r="O16">
            <v>556.68</v>
          </cell>
        </row>
        <row r="16">
          <cell r="R16">
            <v>1766.75</v>
          </cell>
          <cell r="S16">
            <v>1792.94</v>
          </cell>
          <cell r="T16">
            <v>1792.94</v>
          </cell>
        </row>
        <row r="17">
          <cell r="F17">
            <v>650</v>
          </cell>
          <cell r="G17">
            <v>245</v>
          </cell>
        </row>
        <row r="17">
          <cell r="M17">
            <v>245</v>
          </cell>
        </row>
        <row r="17">
          <cell r="O17">
            <v>405</v>
          </cell>
        </row>
        <row r="17">
          <cell r="R17">
            <v>633</v>
          </cell>
          <cell r="S17">
            <v>593.12</v>
          </cell>
          <cell r="T17">
            <v>593.12</v>
          </cell>
        </row>
        <row r="18">
          <cell r="F18">
            <v>195</v>
          </cell>
          <cell r="G18">
            <v>150</v>
          </cell>
        </row>
        <row r="18">
          <cell r="M18">
            <v>150</v>
          </cell>
        </row>
        <row r="18">
          <cell r="O18">
            <v>45</v>
          </cell>
        </row>
        <row r="18">
          <cell r="R18">
            <v>61.63</v>
          </cell>
          <cell r="S18">
            <v>61.63</v>
          </cell>
          <cell r="T18">
            <v>56.63</v>
          </cell>
        </row>
        <row r="19">
          <cell r="F19">
            <v>443</v>
          </cell>
          <cell r="G19">
            <v>343</v>
          </cell>
        </row>
        <row r="19">
          <cell r="M19">
            <v>321.51</v>
          </cell>
        </row>
        <row r="19">
          <cell r="O19">
            <v>121.49</v>
          </cell>
        </row>
        <row r="19">
          <cell r="R19">
            <v>0</v>
          </cell>
          <cell r="S19">
            <v>0</v>
          </cell>
          <cell r="T19">
            <v>0</v>
          </cell>
        </row>
      </sheetData>
      <sheetData sheetId="38"/>
      <sheetData sheetId="39"/>
      <sheetData sheetId="40"/>
      <sheetData sheetId="4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有关问题数据统计"/>
      <sheetName val="有关问题数据统计（第一组）"/>
      <sheetName val="省农业农村信息中心"/>
      <sheetName val="省农业技术推广总站"/>
      <sheetName val="望城区"/>
      <sheetName val="宁乡市"/>
      <sheetName val="长沙县"/>
      <sheetName val="有关问题数据统计（第二组）"/>
      <sheetName val="茶陵县"/>
      <sheetName val="醴陵市"/>
      <sheetName val="渌口区"/>
      <sheetName val="攸县"/>
      <sheetName val="有关问题数据统计（第三组）"/>
      <sheetName val="常宁市"/>
      <sheetName val="衡南县"/>
      <sheetName val="衡阳县"/>
      <sheetName val="祁东县"/>
      <sheetName val="有关问题数据统计（第四组）"/>
      <sheetName val="安乡县"/>
      <sheetName val="汉寿县"/>
      <sheetName val="桃源县"/>
      <sheetName val="石门县"/>
      <sheetName val="有关问题数据统计 (第五组)"/>
      <sheetName val="沅陵县 "/>
      <sheetName val="辰溪县 "/>
      <sheetName val="溆浦县 "/>
      <sheetName val="靖州县 "/>
      <sheetName val="有关问题数据汇总（第六组）"/>
      <sheetName val="保靖县"/>
      <sheetName val="永顺县"/>
      <sheetName val="永定区"/>
      <sheetName val="慈利县"/>
      <sheetName val="有关问题数据统计（第七组）"/>
      <sheetName val="华容县"/>
      <sheetName val="岳阳县"/>
      <sheetName val="平江县"/>
      <sheetName val="湘阴县"/>
      <sheetName val="有关问题数据统计（第八组）"/>
      <sheetName val="冷水江"/>
      <sheetName val="新化"/>
      <sheetName val="涟源"/>
      <sheetName val="双峰"/>
    </sheetNames>
    <sheetDataSet>
      <sheetData sheetId="0" refreshError="1"/>
      <sheetData sheetId="1">
        <row r="6">
          <cell r="K6">
            <v>30</v>
          </cell>
          <cell r="L6">
            <v>17</v>
          </cell>
          <cell r="M6">
            <v>13</v>
          </cell>
        </row>
        <row r="7">
          <cell r="M7">
            <v>5</v>
          </cell>
          <cell r="N7">
            <v>1</v>
          </cell>
        </row>
        <row r="9">
          <cell r="K9">
            <v>12</v>
          </cell>
          <cell r="L9">
            <v>9</v>
          </cell>
          <cell r="M9">
            <v>2</v>
          </cell>
          <cell r="N9">
            <v>1</v>
          </cell>
        </row>
        <row r="10">
          <cell r="K10">
            <v>3</v>
          </cell>
          <cell r="L10">
            <v>2</v>
          </cell>
          <cell r="M10">
            <v>1</v>
          </cell>
        </row>
      </sheetData>
      <sheetData sheetId="2" refreshError="1"/>
      <sheetData sheetId="3" refreshError="1"/>
      <sheetData sheetId="4" refreshError="1"/>
      <sheetData sheetId="5" refreshError="1"/>
      <sheetData sheetId="6" refreshError="1"/>
      <sheetData sheetId="7">
        <row r="6">
          <cell r="K6">
            <v>5</v>
          </cell>
          <cell r="L6">
            <v>2</v>
          </cell>
          <cell r="M6">
            <v>3</v>
          </cell>
          <cell r="N6">
            <v>0</v>
          </cell>
        </row>
        <row r="7">
          <cell r="M7">
            <v>4</v>
          </cell>
          <cell r="N7">
            <v>1</v>
          </cell>
        </row>
        <row r="8">
          <cell r="K8">
            <v>4</v>
          </cell>
          <cell r="L8">
            <v>3</v>
          </cell>
          <cell r="M8">
            <v>1</v>
          </cell>
          <cell r="N8">
            <v>0</v>
          </cell>
        </row>
        <row r="9">
          <cell r="K9">
            <v>9</v>
          </cell>
          <cell r="L9">
            <v>8</v>
          </cell>
          <cell r="M9">
            <v>1</v>
          </cell>
          <cell r="N9">
            <v>0</v>
          </cell>
        </row>
        <row r="10">
          <cell r="K10">
            <v>4</v>
          </cell>
          <cell r="L10">
            <v>4</v>
          </cell>
          <cell r="M10">
            <v>0</v>
          </cell>
          <cell r="N10">
            <v>0</v>
          </cell>
        </row>
      </sheetData>
      <sheetData sheetId="8" refreshError="1"/>
      <sheetData sheetId="9" refreshError="1"/>
      <sheetData sheetId="10" refreshError="1"/>
      <sheetData sheetId="11" refreshError="1"/>
      <sheetData sheetId="12">
        <row r="6">
          <cell r="K6">
            <v>6</v>
          </cell>
          <cell r="L6">
            <v>0</v>
          </cell>
          <cell r="M6">
            <v>6</v>
          </cell>
          <cell r="N6">
            <v>0</v>
          </cell>
        </row>
        <row r="7">
          <cell r="M7">
            <v>14</v>
          </cell>
          <cell r="N7">
            <v>5</v>
          </cell>
        </row>
        <row r="8">
          <cell r="K8">
            <v>6</v>
          </cell>
          <cell r="L8">
            <v>6</v>
          </cell>
          <cell r="M8">
            <v>0</v>
          </cell>
          <cell r="N8">
            <v>0</v>
          </cell>
        </row>
        <row r="9">
          <cell r="K9">
            <v>19</v>
          </cell>
          <cell r="L9">
            <v>15</v>
          </cell>
          <cell r="M9">
            <v>1</v>
          </cell>
          <cell r="N9">
            <v>3</v>
          </cell>
        </row>
        <row r="10">
          <cell r="K10">
            <v>5</v>
          </cell>
          <cell r="L10">
            <v>4</v>
          </cell>
          <cell r="M10">
            <v>1</v>
          </cell>
          <cell r="N10">
            <v>0</v>
          </cell>
        </row>
      </sheetData>
      <sheetData sheetId="13" refreshError="1"/>
      <sheetData sheetId="14" refreshError="1"/>
      <sheetData sheetId="15" refreshError="1"/>
      <sheetData sheetId="16" refreshError="1"/>
      <sheetData sheetId="17">
        <row r="6">
          <cell r="K6">
            <v>7</v>
          </cell>
          <cell r="L6">
            <v>4</v>
          </cell>
          <cell r="M6">
            <v>3</v>
          </cell>
        </row>
        <row r="7">
          <cell r="M7">
            <v>3</v>
          </cell>
        </row>
        <row r="8">
          <cell r="K8">
            <v>4</v>
          </cell>
          <cell r="L8">
            <v>4</v>
          </cell>
          <cell r="M8">
            <v>0</v>
          </cell>
        </row>
        <row r="9">
          <cell r="K9">
            <v>4</v>
          </cell>
          <cell r="L9">
            <v>4</v>
          </cell>
          <cell r="M9">
            <v>0</v>
          </cell>
        </row>
        <row r="10">
          <cell r="K10">
            <v>2</v>
          </cell>
          <cell r="L10">
            <v>2</v>
          </cell>
          <cell r="M10">
            <v>0</v>
          </cell>
        </row>
      </sheetData>
      <sheetData sheetId="18" refreshError="1"/>
      <sheetData sheetId="19" refreshError="1"/>
      <sheetData sheetId="20" refreshError="1"/>
      <sheetData sheetId="21" refreshError="1"/>
      <sheetData sheetId="22">
        <row r="6">
          <cell r="G6">
            <v>0</v>
          </cell>
        </row>
        <row r="6">
          <cell r="I6">
            <v>0</v>
          </cell>
        </row>
        <row r="6">
          <cell r="K6">
            <v>8</v>
          </cell>
          <cell r="L6">
            <v>3</v>
          </cell>
          <cell r="M6">
            <v>5</v>
          </cell>
        </row>
        <row r="7">
          <cell r="I7">
            <v>0</v>
          </cell>
        </row>
        <row r="7">
          <cell r="M7">
            <v>10</v>
          </cell>
          <cell r="N7">
            <v>3</v>
          </cell>
        </row>
        <row r="8">
          <cell r="G8">
            <v>0</v>
          </cell>
        </row>
        <row r="8">
          <cell r="I8">
            <v>0</v>
          </cell>
        </row>
        <row r="8">
          <cell r="K8">
            <v>0</v>
          </cell>
          <cell r="L8">
            <v>0</v>
          </cell>
          <cell r="M8">
            <v>0</v>
          </cell>
        </row>
        <row r="9">
          <cell r="G9">
            <v>0</v>
          </cell>
        </row>
        <row r="9">
          <cell r="I9">
            <v>0</v>
          </cell>
        </row>
        <row r="9">
          <cell r="K9">
            <v>11</v>
          </cell>
          <cell r="L9">
            <v>10</v>
          </cell>
          <cell r="M9">
            <v>1</v>
          </cell>
        </row>
        <row r="10">
          <cell r="G10">
            <v>0</v>
          </cell>
        </row>
        <row r="10">
          <cell r="I10">
            <v>0</v>
          </cell>
        </row>
        <row r="10">
          <cell r="K10">
            <v>9</v>
          </cell>
          <cell r="L10">
            <v>8</v>
          </cell>
          <cell r="M10">
            <v>1</v>
          </cell>
        </row>
      </sheetData>
      <sheetData sheetId="23" refreshError="1"/>
      <sheetData sheetId="24" refreshError="1"/>
      <sheetData sheetId="25" refreshError="1"/>
      <sheetData sheetId="26" refreshError="1"/>
      <sheetData sheetId="27">
        <row r="6">
          <cell r="G6">
            <v>0</v>
          </cell>
        </row>
        <row r="6">
          <cell r="I6">
            <v>0</v>
          </cell>
        </row>
        <row r="6">
          <cell r="K6">
            <v>7</v>
          </cell>
          <cell r="L6">
            <v>6</v>
          </cell>
          <cell r="M6">
            <v>1</v>
          </cell>
        </row>
        <row r="7">
          <cell r="I7">
            <v>0</v>
          </cell>
        </row>
        <row r="7">
          <cell r="M7">
            <v>6</v>
          </cell>
        </row>
        <row r="8">
          <cell r="G8">
            <v>0</v>
          </cell>
        </row>
        <row r="8">
          <cell r="I8">
            <v>0</v>
          </cell>
        </row>
        <row r="8">
          <cell r="K8">
            <v>6</v>
          </cell>
          <cell r="L8">
            <v>6</v>
          </cell>
          <cell r="M8">
            <v>0</v>
          </cell>
        </row>
        <row r="9">
          <cell r="G9">
            <v>0</v>
          </cell>
        </row>
        <row r="9">
          <cell r="I9">
            <v>0</v>
          </cell>
        </row>
        <row r="9">
          <cell r="K9">
            <v>4</v>
          </cell>
          <cell r="L9">
            <v>4</v>
          </cell>
          <cell r="M9">
            <v>0</v>
          </cell>
        </row>
        <row r="10">
          <cell r="G10">
            <v>0</v>
          </cell>
        </row>
        <row r="10">
          <cell r="I10">
            <v>0</v>
          </cell>
        </row>
        <row r="10">
          <cell r="K10">
            <v>11</v>
          </cell>
          <cell r="L10">
            <v>10</v>
          </cell>
          <cell r="M10">
            <v>1</v>
          </cell>
        </row>
      </sheetData>
      <sheetData sheetId="28" refreshError="1"/>
      <sheetData sheetId="29" refreshError="1"/>
      <sheetData sheetId="30" refreshError="1"/>
      <sheetData sheetId="31" refreshError="1"/>
      <sheetData sheetId="32">
        <row r="6">
          <cell r="G6">
            <v>0</v>
          </cell>
        </row>
        <row r="6">
          <cell r="I6">
            <v>0</v>
          </cell>
        </row>
        <row r="6">
          <cell r="K6">
            <v>13</v>
          </cell>
          <cell r="L6">
            <v>8</v>
          </cell>
          <cell r="M6">
            <v>5</v>
          </cell>
          <cell r="N6">
            <v>0</v>
          </cell>
        </row>
        <row r="7">
          <cell r="I7">
            <v>0</v>
          </cell>
        </row>
        <row r="7">
          <cell r="M7">
            <v>14</v>
          </cell>
          <cell r="N7">
            <v>1</v>
          </cell>
        </row>
        <row r="8">
          <cell r="G8">
            <v>0</v>
          </cell>
        </row>
        <row r="8">
          <cell r="I8">
            <v>0</v>
          </cell>
        </row>
        <row r="8">
          <cell r="K8">
            <v>7</v>
          </cell>
          <cell r="L8">
            <v>7</v>
          </cell>
          <cell r="M8">
            <v>0</v>
          </cell>
          <cell r="N8">
            <v>0</v>
          </cell>
        </row>
        <row r="9">
          <cell r="G9">
            <v>0</v>
          </cell>
        </row>
        <row r="9">
          <cell r="I9">
            <v>0</v>
          </cell>
        </row>
        <row r="9">
          <cell r="K9">
            <v>14</v>
          </cell>
          <cell r="L9">
            <v>14</v>
          </cell>
          <cell r="M9">
            <v>0</v>
          </cell>
          <cell r="N9">
            <v>0</v>
          </cell>
        </row>
        <row r="10">
          <cell r="G10">
            <v>0</v>
          </cell>
        </row>
        <row r="10">
          <cell r="I10">
            <v>0</v>
          </cell>
        </row>
        <row r="10">
          <cell r="K10">
            <v>4</v>
          </cell>
          <cell r="L10">
            <v>4</v>
          </cell>
          <cell r="M10">
            <v>0</v>
          </cell>
          <cell r="N10">
            <v>0</v>
          </cell>
        </row>
      </sheetData>
      <sheetData sheetId="33" refreshError="1"/>
      <sheetData sheetId="34" refreshError="1"/>
      <sheetData sheetId="35" refreshError="1"/>
      <sheetData sheetId="36" refreshError="1"/>
      <sheetData sheetId="37">
        <row r="6">
          <cell r="K6">
            <v>9</v>
          </cell>
          <cell r="L6">
            <v>7</v>
          </cell>
          <cell r="M6">
            <v>2</v>
          </cell>
          <cell r="N6">
            <v>0</v>
          </cell>
        </row>
        <row r="7">
          <cell r="M7">
            <v>3</v>
          </cell>
          <cell r="N7">
            <v>1</v>
          </cell>
        </row>
        <row r="8">
          <cell r="K8">
            <v>1</v>
          </cell>
          <cell r="L8">
            <v>0</v>
          </cell>
          <cell r="M8">
            <v>1</v>
          </cell>
          <cell r="N8">
            <v>0</v>
          </cell>
        </row>
        <row r="9">
          <cell r="K9">
            <v>4</v>
          </cell>
          <cell r="L9">
            <v>4</v>
          </cell>
          <cell r="M9">
            <v>0</v>
          </cell>
          <cell r="N9">
            <v>0</v>
          </cell>
        </row>
        <row r="10">
          <cell r="K10">
            <v>7</v>
          </cell>
          <cell r="L10">
            <v>7</v>
          </cell>
          <cell r="M10">
            <v>0</v>
          </cell>
          <cell r="N10">
            <v>0</v>
          </cell>
        </row>
      </sheetData>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3"/>
  <sheetViews>
    <sheetView workbookViewId="0">
      <selection activeCell="H12" sqref="H11:H12"/>
    </sheetView>
  </sheetViews>
  <sheetFormatPr defaultColWidth="8.25" defaultRowHeight="14.4" outlineLevelCol="6"/>
  <cols>
    <col min="1" max="1" width="30.6666666666667" style="345" customWidth="1"/>
    <col min="2" max="2" width="12.25" style="345" customWidth="1"/>
    <col min="3" max="3" width="14" style="345" customWidth="1"/>
    <col min="4" max="4" width="12.75" style="345" customWidth="1"/>
    <col min="5" max="5" width="16.4166666666667" style="345" customWidth="1"/>
    <col min="6" max="6" width="7.66666666666667" style="346" customWidth="1"/>
    <col min="7" max="7" width="12.5" style="345" customWidth="1"/>
    <col min="8" max="16384" width="8.25" style="345"/>
  </cols>
  <sheetData>
    <row r="1" spans="1:1">
      <c r="A1" s="345" t="s">
        <v>0</v>
      </c>
    </row>
    <row r="2" ht="32" customHeight="1" spans="1:6">
      <c r="A2" s="347" t="s">
        <v>1</v>
      </c>
      <c r="B2" s="347"/>
      <c r="C2" s="347"/>
      <c r="D2" s="347"/>
      <c r="E2" s="347"/>
      <c r="F2" s="347"/>
    </row>
    <row r="3" ht="20.4" customHeight="1" spans="1:6">
      <c r="A3" s="348"/>
      <c r="B3" s="349"/>
      <c r="C3" s="349"/>
      <c r="D3" s="349"/>
      <c r="E3" s="349"/>
      <c r="F3" s="349"/>
    </row>
    <row r="4" spans="1:6">
      <c r="A4" s="350" t="s">
        <v>2</v>
      </c>
      <c r="B4" s="351"/>
      <c r="C4" s="351"/>
      <c r="D4" s="351"/>
      <c r="E4" s="351"/>
      <c r="F4" s="351"/>
    </row>
    <row r="5" s="343" customFormat="1" ht="34" customHeight="1" spans="1:6">
      <c r="A5" s="352" t="s">
        <v>3</v>
      </c>
      <c r="B5" s="352" t="s">
        <v>4</v>
      </c>
      <c r="C5" s="352" t="s">
        <v>5</v>
      </c>
      <c r="D5" s="352" t="s">
        <v>6</v>
      </c>
      <c r="E5" s="352" t="s">
        <v>7</v>
      </c>
      <c r="F5" s="353" t="s">
        <v>8</v>
      </c>
    </row>
    <row r="6" ht="11" customHeight="1" spans="1:7">
      <c r="A6" s="354" t="s">
        <v>9</v>
      </c>
      <c r="B6" s="355">
        <f>B21+B49+B61+B66+B79+B95+B98+B104+B107+B7</f>
        <v>24005.200587</v>
      </c>
      <c r="C6" s="355">
        <f>C21+C49+C61+C66+C79+C95+C98+C104+C107+C7</f>
        <v>24004.576987</v>
      </c>
      <c r="D6" s="355">
        <f t="shared" ref="D6:D8" si="0">B6-C6</f>
        <v>0.623600000002625</v>
      </c>
      <c r="E6" s="356">
        <f t="shared" ref="E6:E8" si="1">D6/B6</f>
        <v>2.59777041954957e-5</v>
      </c>
      <c r="F6" s="357"/>
      <c r="G6" s="358"/>
    </row>
    <row r="7" ht="11" customHeight="1" spans="1:6">
      <c r="A7" s="359" t="s">
        <v>10</v>
      </c>
      <c r="B7" s="355">
        <f>'[1]支出结构（第一组）'!B6+'[1]支出结构（第二组）'!B6+'[1]支出结构（第三组）'!B6+'[1]支出结构（第四组）'!B6+'[1]支出结构（第五组）'!B6+'[1]支出结构（第六组）'!B6+'[1]支出结构（第七组）'!B6+'[1]支出结构（第八组）'!B6</f>
        <v>45.64</v>
      </c>
      <c r="C7" s="355">
        <f>'[1]支出结构（第一组）'!C6+'[1]支出结构（第二组）'!C6+'[1]支出结构（第三组）'!C6+'[1]支出结构（第四组）'!C6+'[1]支出结构（第五组）'!C6+'[1]支出结构（第六组）'!C6+'[1]支出结构（第七组）'!C6+'[1]支出结构（第八组）'!C6</f>
        <v>45.64</v>
      </c>
      <c r="D7" s="355">
        <f t="shared" si="0"/>
        <v>0</v>
      </c>
      <c r="E7" s="356">
        <f t="shared" si="1"/>
        <v>0</v>
      </c>
      <c r="F7" s="357">
        <f>C7/$B$6</f>
        <v>0.00190125468165079</v>
      </c>
    </row>
    <row r="8" ht="11" customHeight="1" spans="1:6">
      <c r="A8" s="359" t="s">
        <v>11</v>
      </c>
      <c r="B8" s="355">
        <f>'[1]支出结构（第一组）'!B7+'[1]支出结构（第二组）'!B7+'[1]支出结构（第三组）'!B7+'[1]支出结构（第四组）'!B7+'[1]支出结构（第五组）'!B7+'[1]支出结构（第六组）'!B7+'[1]支出结构（第七组）'!B7+'[1]支出结构（第八组）'!B7</f>
        <v>14</v>
      </c>
      <c r="C8" s="355">
        <f>'[1]支出结构（第一组）'!C7+'[1]支出结构（第二组）'!C7+'[1]支出结构（第三组）'!C7+'[1]支出结构（第四组）'!C7+'[1]支出结构（第五组）'!C7+'[1]支出结构（第六组）'!C7+'[1]支出结构（第七组）'!C7+'[1]支出结构（第八组）'!C7</f>
        <v>14</v>
      </c>
      <c r="D8" s="355">
        <f t="shared" si="0"/>
        <v>0</v>
      </c>
      <c r="E8" s="356">
        <f t="shared" si="1"/>
        <v>0</v>
      </c>
      <c r="F8" s="357"/>
    </row>
    <row r="9" ht="11" customHeight="1" spans="1:6">
      <c r="A9" s="360" t="s">
        <v>12</v>
      </c>
      <c r="B9" s="355">
        <f>'[1]支出结构（第一组）'!B8+'[1]支出结构（第二组）'!B8+'[1]支出结构（第三组）'!B8+'[1]支出结构（第四组）'!B8+'[1]支出结构（第五组）'!B8+'[1]支出结构（第六组）'!B8+'[1]支出结构（第七组）'!B8+'[1]支出结构（第八组）'!B8</f>
        <v>7.68</v>
      </c>
      <c r="C9" s="355">
        <f>'[1]支出结构（第一组）'!C8+'[1]支出结构（第二组）'!C8+'[1]支出结构（第三组）'!C8+'[1]支出结构（第四组）'!C8+'[1]支出结构（第五组）'!C8+'[1]支出结构（第六组）'!C8+'[1]支出结构（第七组）'!C8+'[1]支出结构（第八组）'!C8</f>
        <v>7.68</v>
      </c>
      <c r="D9" s="355"/>
      <c r="E9" s="356"/>
      <c r="F9" s="357"/>
    </row>
    <row r="10" ht="11" customHeight="1" spans="1:6">
      <c r="A10" s="360" t="s">
        <v>13</v>
      </c>
      <c r="B10" s="355">
        <f>'[1]支出结构（第一组）'!B9+'[1]支出结构（第二组）'!B9+'[1]支出结构（第三组）'!B9+'[1]支出结构（第四组）'!B9+'[1]支出结构（第五组）'!B9+'[1]支出结构（第六组）'!B9+'[1]支出结构（第七组）'!B9+'[1]支出结构（第八组）'!B9</f>
        <v>0</v>
      </c>
      <c r="C10" s="355">
        <f>'[1]支出结构（第一组）'!C9+'[1]支出结构（第二组）'!C9+'[1]支出结构（第三组）'!C9+'[1]支出结构（第四组）'!C9+'[1]支出结构（第五组）'!C9+'[1]支出结构（第六组）'!C9+'[1]支出结构（第七组）'!C9+'[1]支出结构（第八组）'!C9</f>
        <v>0</v>
      </c>
      <c r="D10" s="355"/>
      <c r="E10" s="356"/>
      <c r="F10" s="357"/>
    </row>
    <row r="11" ht="11" customHeight="1" spans="1:6">
      <c r="A11" s="360" t="s">
        <v>14</v>
      </c>
      <c r="B11" s="355">
        <f>'[1]支出结构（第一组）'!B10+'[1]支出结构（第二组）'!B10+'[1]支出结构（第三组）'!B10+'[1]支出结构（第四组）'!B10+'[1]支出结构（第五组）'!B10+'[1]支出结构（第六组）'!B10+'[1]支出结构（第七组）'!B10+'[1]支出结构（第八组）'!B10</f>
        <v>7.16</v>
      </c>
      <c r="C11" s="355">
        <f>'[1]支出结构（第一组）'!C10+'[1]支出结构（第二组）'!C10+'[1]支出结构（第三组）'!C10+'[1]支出结构（第四组）'!C10+'[1]支出结构（第五组）'!C10+'[1]支出结构（第六组）'!C10+'[1]支出结构（第七组）'!C10+'[1]支出结构（第八组）'!C10</f>
        <v>7.16</v>
      </c>
      <c r="D11" s="355"/>
      <c r="E11" s="356"/>
      <c r="F11" s="357"/>
    </row>
    <row r="12" ht="11" customHeight="1" spans="1:6">
      <c r="A12" s="360" t="s">
        <v>15</v>
      </c>
      <c r="B12" s="355">
        <f>'[1]支出结构（第一组）'!B11+'[1]支出结构（第二组）'!B11+'[1]支出结构（第三组）'!B11+'[1]支出结构（第四组）'!B11+'[1]支出结构（第五组）'!B11+'[1]支出结构（第六组）'!B11+'[1]支出结构（第七组）'!B11+'[1]支出结构（第八组）'!B11</f>
        <v>0</v>
      </c>
      <c r="C12" s="355">
        <f>'[1]支出结构（第一组）'!C11+'[1]支出结构（第二组）'!C11+'[1]支出结构（第三组）'!C11+'[1]支出结构（第四组）'!C11+'[1]支出结构（第五组）'!C11+'[1]支出结构（第六组）'!C11+'[1]支出结构（第七组）'!C11+'[1]支出结构（第八组）'!C11</f>
        <v>0</v>
      </c>
      <c r="D12" s="355"/>
      <c r="E12" s="356"/>
      <c r="F12" s="357"/>
    </row>
    <row r="13" ht="11" customHeight="1" spans="1:6">
      <c r="A13" s="360" t="s">
        <v>16</v>
      </c>
      <c r="B13" s="355">
        <f>'[1]支出结构（第一组）'!B12+'[1]支出结构（第二组）'!B12+'[1]支出结构（第三组）'!B12+'[1]支出结构（第四组）'!B12+'[1]支出结构（第五组）'!B12+'[1]支出结构（第六组）'!B12+'[1]支出结构（第七组）'!B12+'[1]支出结构（第八组）'!B12</f>
        <v>0</v>
      </c>
      <c r="C13" s="355">
        <f>'[1]支出结构（第一组）'!C12+'[1]支出结构（第二组）'!C12+'[1]支出结构（第三组）'!C12+'[1]支出结构（第四组）'!C12+'[1]支出结构（第五组）'!C12+'[1]支出结构（第六组）'!C12+'[1]支出结构（第七组）'!C12+'[1]支出结构（第八组）'!C12</f>
        <v>0</v>
      </c>
      <c r="D13" s="355"/>
      <c r="E13" s="356"/>
      <c r="F13" s="357"/>
    </row>
    <row r="14" ht="11" customHeight="1" spans="1:6">
      <c r="A14" s="360" t="s">
        <v>17</v>
      </c>
      <c r="B14" s="355">
        <f>'[1]支出结构（第一组）'!B13+'[1]支出结构（第二组）'!B13+'[1]支出结构（第三组）'!B13+'[1]支出结构（第四组）'!B13+'[1]支出结构（第五组）'!B13+'[1]支出结构（第六组）'!B13+'[1]支出结构（第七组）'!B13+'[1]支出结构（第八组）'!B13</f>
        <v>0</v>
      </c>
      <c r="C14" s="355">
        <f>'[1]支出结构（第一组）'!C13+'[1]支出结构（第二组）'!C13+'[1]支出结构（第三组）'!C13+'[1]支出结构（第四组）'!C13+'[1]支出结构（第五组）'!C13+'[1]支出结构（第六组）'!C13+'[1]支出结构（第七组）'!C13+'[1]支出结构（第八组）'!C13</f>
        <v>0</v>
      </c>
      <c r="D14" s="355"/>
      <c r="E14" s="356"/>
      <c r="F14" s="357"/>
    </row>
    <row r="15" ht="11" customHeight="1" spans="1:6">
      <c r="A15" s="360" t="s">
        <v>18</v>
      </c>
      <c r="B15" s="355">
        <f>'[1]支出结构（第一组）'!B14+'[1]支出结构（第二组）'!B14+'[1]支出结构（第三组）'!B14+'[1]支出结构（第四组）'!B14+'[1]支出结构（第五组）'!B14+'[1]支出结构（第六组）'!B14+'[1]支出结构（第七组）'!B14+'[1]支出结构（第八组）'!B14</f>
        <v>0</v>
      </c>
      <c r="C15" s="355">
        <f>'[1]支出结构（第一组）'!C14+'[1]支出结构（第二组）'!C14+'[1]支出结构（第三组）'!C14+'[1]支出结构（第四组）'!C14+'[1]支出结构（第五组）'!C14+'[1]支出结构（第六组）'!C14+'[1]支出结构（第七组）'!C14+'[1]支出结构（第八组）'!C14</f>
        <v>0</v>
      </c>
      <c r="D15" s="355"/>
      <c r="E15" s="356"/>
      <c r="F15" s="357"/>
    </row>
    <row r="16" ht="11" customHeight="1" spans="1:6">
      <c r="A16" s="360" t="s">
        <v>19</v>
      </c>
      <c r="B16" s="355">
        <f>'[1]支出结构（第一组）'!B15+'[1]支出结构（第二组）'!B15+'[1]支出结构（第三组）'!B15+'[1]支出结构（第四组）'!B15+'[1]支出结构（第五组）'!B15+'[1]支出结构（第六组）'!B15+'[1]支出结构（第七组）'!B15+'[1]支出结构（第八组）'!B15</f>
        <v>0</v>
      </c>
      <c r="C16" s="355">
        <f>'[1]支出结构（第一组）'!C15+'[1]支出结构（第二组）'!C15+'[1]支出结构（第三组）'!C15+'[1]支出结构（第四组）'!C15+'[1]支出结构（第五组）'!C15+'[1]支出结构（第六组）'!C15+'[1]支出结构（第七组）'!C15+'[1]支出结构（第八组）'!C15</f>
        <v>0</v>
      </c>
      <c r="D16" s="355"/>
      <c r="E16" s="356"/>
      <c r="F16" s="357"/>
    </row>
    <row r="17" ht="11" customHeight="1" spans="1:6">
      <c r="A17" s="360" t="s">
        <v>20</v>
      </c>
      <c r="B17" s="355">
        <f>'[1]支出结构（第一组）'!B16+'[1]支出结构（第二组）'!B16+'[1]支出结构（第三组）'!B16+'[1]支出结构（第四组）'!B16+'[1]支出结构（第五组）'!B16+'[1]支出结构（第六组）'!B16+'[1]支出结构（第七组）'!B16+'[1]支出结构（第八组）'!B16</f>
        <v>0</v>
      </c>
      <c r="C17" s="355">
        <f>'[1]支出结构（第一组）'!C16+'[1]支出结构（第二组）'!C16+'[1]支出结构（第三组）'!C16+'[1]支出结构（第四组）'!C16+'[1]支出结构（第五组）'!C16+'[1]支出结构（第六组）'!C16+'[1]支出结构（第七组）'!C16+'[1]支出结构（第八组）'!C16</f>
        <v>0</v>
      </c>
      <c r="D17" s="355"/>
      <c r="E17" s="356"/>
      <c r="F17" s="357"/>
    </row>
    <row r="18" ht="11" customHeight="1" spans="1:6">
      <c r="A18" s="360" t="s">
        <v>21</v>
      </c>
      <c r="B18" s="355">
        <f>'[1]支出结构（第一组）'!B17+'[1]支出结构（第二组）'!B17+'[1]支出结构（第三组）'!B17+'[1]支出结构（第四组）'!B17+'[1]支出结构（第五组）'!B17+'[1]支出结构（第六组）'!B17+'[1]支出结构（第七组）'!B17+'[1]支出结构（第八组）'!B17</f>
        <v>0</v>
      </c>
      <c r="C18" s="355">
        <f>'[1]支出结构（第一组）'!C17+'[1]支出结构（第二组）'!C17+'[1]支出结构（第三组）'!C17+'[1]支出结构（第四组）'!C17+'[1]支出结构（第五组）'!C17+'[1]支出结构（第六组）'!C17+'[1]支出结构（第七组）'!C17+'[1]支出结构（第八组）'!C17</f>
        <v>0</v>
      </c>
      <c r="D18" s="355"/>
      <c r="E18" s="356"/>
      <c r="F18" s="357"/>
    </row>
    <row r="19" ht="11" customHeight="1" spans="1:6">
      <c r="A19" s="360" t="s">
        <v>22</v>
      </c>
      <c r="B19" s="355">
        <f>'[1]支出结构（第一组）'!B18+'[1]支出结构（第二组）'!B18+'[1]支出结构（第三组）'!B18+'[1]支出结构（第四组）'!B18+'[1]支出结构（第五组）'!B18+'[1]支出结构（第六组）'!B18+'[1]支出结构（第七组）'!B18+'[1]支出结构（第八组）'!B18</f>
        <v>0</v>
      </c>
      <c r="C19" s="355">
        <f>'[1]支出结构（第一组）'!C18+'[1]支出结构（第二组）'!C18+'[1]支出结构（第三组）'!C18+'[1]支出结构（第四组）'!C18+'[1]支出结构（第五组）'!C18+'[1]支出结构（第六组）'!C18+'[1]支出结构（第七组）'!C18+'[1]支出结构（第八组）'!C18</f>
        <v>0</v>
      </c>
      <c r="D19" s="355"/>
      <c r="E19" s="356"/>
      <c r="F19" s="357"/>
    </row>
    <row r="20" ht="11" customHeight="1" spans="1:6">
      <c r="A20" s="360" t="s">
        <v>23</v>
      </c>
      <c r="B20" s="355">
        <f>'[1]支出结构（第一组）'!B19+'[1]支出结构（第二组）'!B19+'[1]支出结构（第三组）'!B19+'[1]支出结构（第四组）'!B19+'[1]支出结构（第五组）'!B19+'[1]支出结构（第六组）'!B19+'[1]支出结构（第七组）'!B19+'[1]支出结构（第八组）'!B19</f>
        <v>16.8</v>
      </c>
      <c r="C20" s="355">
        <f>'[1]支出结构（第一组）'!C19+'[1]支出结构（第二组）'!C19+'[1]支出结构（第三组）'!C19+'[1]支出结构（第四组）'!C19+'[1]支出结构（第五组）'!C19+'[1]支出结构（第六组）'!C19+'[1]支出结构（第七组）'!C19+'[1]支出结构（第八组）'!C19</f>
        <v>16.8</v>
      </c>
      <c r="D20" s="355"/>
      <c r="E20" s="356"/>
      <c r="F20" s="357"/>
    </row>
    <row r="21" ht="11" customHeight="1" spans="1:7">
      <c r="A21" s="359" t="s">
        <v>24</v>
      </c>
      <c r="B21" s="355">
        <f>'[1]支出结构（第一组）'!B20+'[1]支出结构（第二组）'!B20+'[1]支出结构（第三组）'!B20+'[1]支出结构（第四组）'!B20+'[1]支出结构（第五组）'!B20+'[1]支出结构（第六组）'!B20+'[1]支出结构（第七组）'!B20+'[1]支出结构（第八组）'!B20</f>
        <v>6973.236987</v>
      </c>
      <c r="C21" s="355">
        <f>'[1]支出结构（第一组）'!C20+'[1]支出结构（第二组）'!C20+'[1]支出结构（第三组）'!C20+'[1]支出结构（第四组）'!C20+'[1]支出结构（第五组）'!C20+'[1]支出结构（第六组）'!C20+'[1]支出结构（第七组）'!C20+'[1]支出结构（第八组）'!C20</f>
        <v>6972.613387</v>
      </c>
      <c r="D21" s="355">
        <f>B21-C21</f>
        <v>0.623600000000806</v>
      </c>
      <c r="E21" s="356">
        <f>D21/B21</f>
        <v>8.94276218008029e-5</v>
      </c>
      <c r="F21" s="357">
        <f t="shared" ref="F21:F66" si="2">C21/$B$6</f>
        <v>0.290462617120392</v>
      </c>
      <c r="G21" s="361"/>
    </row>
    <row r="22" ht="11" customHeight="1" spans="1:6">
      <c r="A22" s="359" t="s">
        <v>25</v>
      </c>
      <c r="B22" s="355">
        <f>'[1]支出结构（第一组）'!B21+'[1]支出结构（第二组）'!B21+'[1]支出结构（第三组）'!B21+'[1]支出结构（第四组）'!B21+'[1]支出结构（第五组）'!B21+'[1]支出结构（第六组）'!B21+'[1]支出结构（第七组）'!B21+'[1]支出结构（第八组）'!B21</f>
        <v>24.05402</v>
      </c>
      <c r="C22" s="355">
        <f>'[1]支出结构（第一组）'!C21+'[1]支出结构（第二组）'!C21+'[1]支出结构（第三组）'!C21+'[1]支出结构（第四组）'!C21+'[1]支出结构（第五组）'!C21+'[1]支出结构（第六组）'!C21+'[1]支出结构（第七组）'!C21+'[1]支出结构（第八组）'!C21</f>
        <v>24.05402</v>
      </c>
      <c r="D22" s="355"/>
      <c r="E22" s="356"/>
      <c r="F22" s="357"/>
    </row>
    <row r="23" ht="11" customHeight="1" spans="1:6">
      <c r="A23" s="360" t="s">
        <v>26</v>
      </c>
      <c r="B23" s="355">
        <f>'[1]支出结构（第一组）'!B22+'[1]支出结构（第二组）'!B22+'[1]支出结构（第三组）'!B22+'[1]支出结构（第四组）'!B22+'[1]支出结构（第五组）'!B22+'[1]支出结构（第六组）'!B22+'[1]支出结构（第七组）'!B22+'[1]支出结构（第八组）'!B22</f>
        <v>42.9633</v>
      </c>
      <c r="C23" s="355">
        <f>'[1]支出结构（第一组）'!C22+'[1]支出结构（第二组）'!C22+'[1]支出结构（第三组）'!C22+'[1]支出结构（第四组）'!C22+'[1]支出结构（第五组）'!C22+'[1]支出结构（第六组）'!C22+'[1]支出结构（第七组）'!C22+'[1]支出结构（第八组）'!C22</f>
        <v>42.9633</v>
      </c>
      <c r="D23" s="355"/>
      <c r="E23" s="356"/>
      <c r="F23" s="357"/>
    </row>
    <row r="24" ht="11" customHeight="1" spans="1:6">
      <c r="A24" s="360" t="s">
        <v>27</v>
      </c>
      <c r="B24" s="355">
        <f>'[1]支出结构（第一组）'!B23+'[1]支出结构（第二组）'!B23+'[1]支出结构（第三组）'!B23+'[1]支出结构（第四组）'!B23+'[1]支出结构（第五组）'!B23+'[1]支出结构（第六组）'!B23+'[1]支出结构（第七组）'!B23+'[1]支出结构（第八组）'!B23</f>
        <v>5.22</v>
      </c>
      <c r="C24" s="355">
        <f>'[1]支出结构（第一组）'!C23+'[1]支出结构（第二组）'!C23+'[1]支出结构（第三组）'!C23+'[1]支出结构（第四组）'!C23+'[1]支出结构（第五组）'!C23+'[1]支出结构（第六组）'!C23+'[1]支出结构（第七组）'!C23+'[1]支出结构（第八组）'!C23</f>
        <v>5.22</v>
      </c>
      <c r="D24" s="355"/>
      <c r="E24" s="356"/>
      <c r="F24" s="357"/>
    </row>
    <row r="25" ht="11" customHeight="1" spans="1:6">
      <c r="A25" s="360" t="s">
        <v>28</v>
      </c>
      <c r="B25" s="355">
        <f>'[1]支出结构（第一组）'!B24+'[1]支出结构（第二组）'!B24+'[1]支出结构（第三组）'!B24+'[1]支出结构（第四组）'!B24+'[1]支出结构（第五组）'!B24+'[1]支出结构（第六组）'!B24+'[1]支出结构（第七组）'!B24+'[1]支出结构（第八组）'!B24</f>
        <v>0</v>
      </c>
      <c r="C25" s="355">
        <f>'[1]支出结构（第一组）'!C24+'[1]支出结构（第二组）'!C24+'[1]支出结构（第三组）'!C24+'[1]支出结构（第四组）'!C24+'[1]支出结构（第五组）'!C24+'[1]支出结构（第六组）'!C24+'[1]支出结构（第七组）'!C24+'[1]支出结构（第八组）'!C24</f>
        <v>0</v>
      </c>
      <c r="D25" s="355"/>
      <c r="E25" s="356"/>
      <c r="F25" s="357"/>
    </row>
    <row r="26" ht="11" customHeight="1" spans="1:6">
      <c r="A26" s="360" t="s">
        <v>29</v>
      </c>
      <c r="B26" s="355">
        <f>'[1]支出结构（第一组）'!B25+'[1]支出结构（第二组）'!B25+'[1]支出结构（第三组）'!B25+'[1]支出结构（第四组）'!B25+'[1]支出结构（第五组）'!B25+'[1]支出结构（第六组）'!B25+'[1]支出结构（第七组）'!B25+'[1]支出结构（第八组）'!B25</f>
        <v>0.103674</v>
      </c>
      <c r="C26" s="355">
        <f>'[1]支出结构（第一组）'!C25+'[1]支出结构（第二组）'!C25+'[1]支出结构（第三组）'!C25+'[1]支出结构（第四组）'!C25+'[1]支出结构（第五组）'!C25+'[1]支出结构（第六组）'!C25+'[1]支出结构（第七组）'!C25+'[1]支出结构（第八组）'!C25</f>
        <v>0.103674</v>
      </c>
      <c r="D26" s="355"/>
      <c r="E26" s="356"/>
      <c r="F26" s="357"/>
    </row>
    <row r="27" ht="11" customHeight="1" spans="1:6">
      <c r="A27" s="360" t="s">
        <v>30</v>
      </c>
      <c r="B27" s="355">
        <f>'[1]支出结构（第一组）'!B26+'[1]支出结构（第二组）'!B26+'[1]支出结构（第三组）'!B26+'[1]支出结构（第四组）'!B26+'[1]支出结构（第五组）'!B26+'[1]支出结构（第六组）'!B26+'[1]支出结构（第七组）'!B26+'[1]支出结构（第八组）'!B26</f>
        <v>1.672033</v>
      </c>
      <c r="C27" s="355">
        <f>'[1]支出结构（第一组）'!C26+'[1]支出结构（第二组）'!C26+'[1]支出结构（第三组）'!C26+'[1]支出结构（第四组）'!C26+'[1]支出结构（第五组）'!C26+'[1]支出结构（第六组）'!C26+'[1]支出结构（第七组）'!C26+'[1]支出结构（第八组）'!C26</f>
        <v>1.672033</v>
      </c>
      <c r="D27" s="355"/>
      <c r="E27" s="356"/>
      <c r="F27" s="357"/>
    </row>
    <row r="28" ht="11" customHeight="1" spans="1:6">
      <c r="A28" s="360" t="s">
        <v>31</v>
      </c>
      <c r="B28" s="355">
        <f>'[1]支出结构（第一组）'!B27+'[1]支出结构（第二组）'!B27+'[1]支出结构（第三组）'!B27+'[1]支出结构（第四组）'!B27+'[1]支出结构（第五组）'!B27+'[1]支出结构（第六组）'!B27+'[1]支出结构（第七组）'!B27+'[1]支出结构（第八组）'!B27</f>
        <v>0.13</v>
      </c>
      <c r="C28" s="355">
        <f>'[1]支出结构（第一组）'!C27+'[1]支出结构（第二组）'!C27+'[1]支出结构（第三组）'!C27+'[1]支出结构（第四组）'!C27+'[1]支出结构（第五组）'!C27+'[1]支出结构（第六组）'!C27+'[1]支出结构（第七组）'!C27+'[1]支出结构（第八组）'!C27</f>
        <v>0.13</v>
      </c>
      <c r="D28" s="355"/>
      <c r="E28" s="356"/>
      <c r="F28" s="357"/>
    </row>
    <row r="29" ht="11" customHeight="1" spans="1:6">
      <c r="A29" s="360" t="s">
        <v>32</v>
      </c>
      <c r="B29" s="355">
        <f>'[1]支出结构（第一组）'!B28+'[1]支出结构（第二组）'!B28+'[1]支出结构（第三组）'!B28+'[1]支出结构（第四组）'!B28+'[1]支出结构（第五组）'!B28+'[1]支出结构（第六组）'!B28+'[1]支出结构（第七组）'!B28+'[1]支出结构（第八组）'!B28</f>
        <v>0</v>
      </c>
      <c r="C29" s="355">
        <f>'[1]支出结构（第一组）'!C28+'[1]支出结构（第二组）'!C28+'[1]支出结构（第三组）'!C28+'[1]支出结构（第四组）'!C28+'[1]支出结构（第五组）'!C28+'[1]支出结构（第六组）'!C28+'[1]支出结构（第七组）'!C28+'[1]支出结构（第八组）'!C28</f>
        <v>0</v>
      </c>
      <c r="D29" s="355"/>
      <c r="E29" s="356"/>
      <c r="F29" s="357"/>
    </row>
    <row r="30" ht="11" customHeight="1" spans="1:6">
      <c r="A30" s="360" t="s">
        <v>33</v>
      </c>
      <c r="B30" s="355">
        <f>'[1]支出结构（第一组）'!B29+'[1]支出结构（第二组）'!B29+'[1]支出结构（第三组）'!B29+'[1]支出结构（第四组）'!B29+'[1]支出结构（第五组）'!B29+'[1]支出结构（第六组）'!B29+'[1]支出结构（第七组）'!B29+'[1]支出结构（第八组）'!B29</f>
        <v>0.9</v>
      </c>
      <c r="C30" s="355">
        <f>'[1]支出结构（第一组）'!C29+'[1]支出结构（第二组）'!C29+'[1]支出结构（第三组）'!C29+'[1]支出结构（第四组）'!C29+'[1]支出结构（第五组）'!C29+'[1]支出结构（第六组）'!C29+'[1]支出结构（第七组）'!C29+'[1]支出结构（第八组）'!C29</f>
        <v>0.9</v>
      </c>
      <c r="D30" s="355"/>
      <c r="E30" s="356"/>
      <c r="F30" s="357"/>
    </row>
    <row r="31" ht="11" customHeight="1" spans="1:6">
      <c r="A31" s="360" t="s">
        <v>34</v>
      </c>
      <c r="B31" s="355">
        <f>'[1]支出结构（第一组）'!B30+'[1]支出结构（第二组）'!B30+'[1]支出结构（第三组）'!B30+'[1]支出结构（第四组）'!B30+'[1]支出结构（第五组）'!B30+'[1]支出结构（第六组）'!B30+'[1]支出结构（第七组）'!B30+'[1]支出结构（第八组）'!B30</f>
        <v>75.48515</v>
      </c>
      <c r="C31" s="355">
        <f>'[1]支出结构（第一组）'!C30+'[1]支出结构（第二组）'!C30+'[1]支出结构（第三组）'!C30+'[1]支出结构（第四组）'!C30+'[1]支出结构（第五组）'!C30+'[1]支出结构（第六组）'!C30+'[1]支出结构（第七组）'!C30+'[1]支出结构（第八组）'!C30</f>
        <v>75.30515</v>
      </c>
      <c r="D31" s="355"/>
      <c r="E31" s="356"/>
      <c r="F31" s="357"/>
    </row>
    <row r="32" ht="11" customHeight="1" spans="1:6">
      <c r="A32" s="360" t="s">
        <v>35</v>
      </c>
      <c r="B32" s="355">
        <f>'[1]支出结构（第一组）'!B31+'[1]支出结构（第二组）'!B31+'[1]支出结构（第三组）'!B31+'[1]支出结构（第四组）'!B31+'[1]支出结构（第五组）'!B31+'[1]支出结构（第六组）'!B31+'[1]支出结构（第七组）'!B31+'[1]支出结构（第八组）'!B31</f>
        <v>0</v>
      </c>
      <c r="C32" s="355">
        <f>'[1]支出结构（第一组）'!C31+'[1]支出结构（第二组）'!C31+'[1]支出结构（第三组）'!C31+'[1]支出结构（第四组）'!C31+'[1]支出结构（第五组）'!C31+'[1]支出结构（第六组）'!C31+'[1]支出结构（第七组）'!C31+'[1]支出结构（第八组）'!C31</f>
        <v>0</v>
      </c>
      <c r="D32" s="355"/>
      <c r="E32" s="356"/>
      <c r="F32" s="357"/>
    </row>
    <row r="33" ht="11" customHeight="1" spans="1:6">
      <c r="A33" s="360" t="s">
        <v>36</v>
      </c>
      <c r="B33" s="355">
        <f>'[1]支出结构（第一组）'!B32+'[1]支出结构（第二组）'!B32+'[1]支出结构（第三组）'!B32+'[1]支出结构（第四组）'!B32+'[1]支出结构（第五组）'!B32+'[1]支出结构（第六组）'!B32+'[1]支出结构（第七组）'!B32+'[1]支出结构（第八组）'!B32</f>
        <v>4.84</v>
      </c>
      <c r="C33" s="355">
        <f>'[1]支出结构（第一组）'!C32+'[1]支出结构（第二组）'!C32+'[1]支出结构（第三组）'!C32+'[1]支出结构（第四组）'!C32+'[1]支出结构（第五组）'!C32+'[1]支出结构（第六组）'!C32+'[1]支出结构（第七组）'!C32+'[1]支出结构（第八组）'!C32</f>
        <v>4.84</v>
      </c>
      <c r="D33" s="355"/>
      <c r="E33" s="356"/>
      <c r="F33" s="357"/>
    </row>
    <row r="34" ht="11" customHeight="1" spans="1:6">
      <c r="A34" s="360" t="s">
        <v>37</v>
      </c>
      <c r="B34" s="355">
        <f>'[1]支出结构（第一组）'!B33+'[1]支出结构（第二组）'!B33+'[1]支出结构（第三组）'!B33+'[1]支出结构（第四组）'!B33+'[1]支出结构（第五组）'!B33+'[1]支出结构（第六组）'!B33+'[1]支出结构（第七组）'!B33+'[1]支出结构（第八组）'!B33</f>
        <v>2.89</v>
      </c>
      <c r="C34" s="355">
        <f>'[1]支出结构（第一组）'!C33+'[1]支出结构（第二组）'!C33+'[1]支出结构（第三组）'!C33+'[1]支出结构（第四组）'!C33+'[1]支出结构（第五组）'!C33+'[1]支出结构（第六组）'!C33+'[1]支出结构（第七组）'!C33+'[1]支出结构（第八组）'!C33</f>
        <v>2.89</v>
      </c>
      <c r="D34" s="355"/>
      <c r="E34" s="356"/>
      <c r="F34" s="357"/>
    </row>
    <row r="35" ht="11" customHeight="1" spans="1:6">
      <c r="A35" s="360" t="s">
        <v>38</v>
      </c>
      <c r="B35" s="355">
        <f>'[1]支出结构（第一组）'!B34+'[1]支出结构（第二组）'!B34+'[1]支出结构（第三组）'!B34+'[1]支出结构（第四组）'!B34+'[1]支出结构（第五组）'!B34+'[1]支出结构（第六组）'!B34+'[1]支出结构（第七组）'!B34+'[1]支出结构（第八组）'!B34</f>
        <v>14.256</v>
      </c>
      <c r="C35" s="355">
        <f>'[1]支出结构（第一组）'!C34+'[1]支出结构（第二组）'!C34+'[1]支出结构（第三组）'!C34+'[1]支出结构（第四组）'!C34+'[1]支出结构（第五组）'!C34+'[1]支出结构（第六组）'!C34+'[1]支出结构（第七组）'!C34+'[1]支出结构（第八组）'!C34</f>
        <v>14.252</v>
      </c>
      <c r="D35" s="355"/>
      <c r="E35" s="356"/>
      <c r="F35" s="357"/>
    </row>
    <row r="36" ht="11" customHeight="1" spans="1:6">
      <c r="A36" s="360" t="s">
        <v>39</v>
      </c>
      <c r="B36" s="355">
        <f>'[1]支出结构（第一组）'!B35+'[1]支出结构（第二组）'!B35+'[1]支出结构（第三组）'!B35+'[1]支出结构（第四组）'!B35+'[1]支出结构（第五组）'!B35+'[1]支出结构（第六组）'!B35+'[1]支出结构（第七组）'!B35+'[1]支出结构（第八组）'!B35</f>
        <v>18.1406</v>
      </c>
      <c r="C36" s="355">
        <f>'[1]支出结构（第一组）'!C35+'[1]支出结构（第二组）'!C35+'[1]支出结构（第三组）'!C35+'[1]支出结构（第四组）'!C35+'[1]支出结构（第五组）'!C35+'[1]支出结构（第六组）'!C35+'[1]支出结构（第七组）'!C35+'[1]支出结构（第八组）'!C35</f>
        <v>18.1406</v>
      </c>
      <c r="D36" s="355"/>
      <c r="E36" s="356"/>
      <c r="F36" s="357"/>
    </row>
    <row r="37" ht="11" customHeight="1" spans="1:6">
      <c r="A37" s="360" t="s">
        <v>40</v>
      </c>
      <c r="B37" s="355">
        <f>'[1]支出结构（第一组）'!B36+'[1]支出结构（第二组）'!B36+'[1]支出结构（第三组）'!B36+'[1]支出结构（第四组）'!B36+'[1]支出结构（第五组）'!B36+'[1]支出结构（第六组）'!B36+'[1]支出结构（第七组）'!B36+'[1]支出结构（第八组）'!B36</f>
        <v>0.48</v>
      </c>
      <c r="C37" s="355">
        <f>'[1]支出结构（第一组）'!C36+'[1]支出结构（第二组）'!C36+'[1]支出结构（第三组）'!C36+'[1]支出结构（第四组）'!C36+'[1]支出结构（第五组）'!C36+'[1]支出结构（第六组）'!C36+'[1]支出结构（第七组）'!C36+'[1]支出结构（第八组）'!C36</f>
        <v>0.48</v>
      </c>
      <c r="D37" s="355"/>
      <c r="E37" s="356"/>
      <c r="F37" s="357"/>
    </row>
    <row r="38" ht="11" customHeight="1" spans="1:6">
      <c r="A38" s="360" t="s">
        <v>41</v>
      </c>
      <c r="B38" s="355">
        <f>'[1]支出结构（第一组）'!B37+'[1]支出结构（第二组）'!B37+'[1]支出结构（第三组）'!B37+'[1]支出结构（第四组）'!B37+'[1]支出结构（第五组）'!B37+'[1]支出结构（第六组）'!B37+'[1]支出结构（第七组）'!B37+'[1]支出结构（第八组）'!B37</f>
        <v>231.06145</v>
      </c>
      <c r="C38" s="355">
        <f>'[1]支出结构（第一组）'!C37+'[1]支出结构（第二组）'!C37+'[1]支出结构（第三组）'!C37+'[1]支出结构（第四组）'!C37+'[1]支出结构（第五组）'!C37+'[1]支出结构（第六组）'!C37+'[1]支出结构（第七组）'!C37+'[1]支出结构（第八组）'!C37</f>
        <v>231.06145</v>
      </c>
      <c r="D38" s="355"/>
      <c r="E38" s="356"/>
      <c r="F38" s="357"/>
    </row>
    <row r="39" ht="11" customHeight="1" spans="1:6">
      <c r="A39" s="360" t="s">
        <v>42</v>
      </c>
      <c r="B39" s="355">
        <f>'[1]支出结构（第一组）'!B38+'[1]支出结构（第二组）'!B38+'[1]支出结构（第三组）'!B38+'[1]支出结构（第四组）'!B38+'[1]支出结构（第五组）'!B38+'[1]支出结构（第六组）'!B38+'[1]支出结构（第七组）'!B38+'[1]支出结构（第八组）'!B38</f>
        <v>0</v>
      </c>
      <c r="C39" s="355">
        <f>'[1]支出结构（第一组）'!C38+'[1]支出结构（第二组）'!C38+'[1]支出结构（第三组）'!C38+'[1]支出结构（第四组）'!C38+'[1]支出结构（第五组）'!C38+'[1]支出结构（第六组）'!C38+'[1]支出结构（第七组）'!C38+'[1]支出结构（第八组）'!C38</f>
        <v>0</v>
      </c>
      <c r="D39" s="355"/>
      <c r="E39" s="356"/>
      <c r="F39" s="357"/>
    </row>
    <row r="40" ht="11" customHeight="1" spans="1:6">
      <c r="A40" s="360" t="s">
        <v>43</v>
      </c>
      <c r="B40" s="355">
        <f>'[1]支出结构（第一组）'!B39+'[1]支出结构（第二组）'!B39+'[1]支出结构（第三组）'!B39+'[1]支出结构（第四组）'!B39+'[1]支出结构（第五组）'!B39+'[1]支出结构（第六组）'!B39+'[1]支出结构（第七组）'!B39+'[1]支出结构（第八组）'!B39</f>
        <v>3.95</v>
      </c>
      <c r="C40" s="355">
        <f>'[1]支出结构（第一组）'!C39+'[1]支出结构（第二组）'!C39+'[1]支出结构（第三组）'!C39+'[1]支出结构（第四组）'!C39+'[1]支出结构（第五组）'!C39+'[1]支出结构（第六组）'!C39+'[1]支出结构（第七组）'!C39+'[1]支出结构（第八组）'!C39</f>
        <v>3.95</v>
      </c>
      <c r="D40" s="355"/>
      <c r="E40" s="356"/>
      <c r="F40" s="357"/>
    </row>
    <row r="41" ht="11" customHeight="1" spans="1:6">
      <c r="A41" s="360" t="s">
        <v>44</v>
      </c>
      <c r="B41" s="355">
        <f>'[1]支出结构（第一组）'!B40+'[1]支出结构（第二组）'!B40+'[1]支出结构（第三组）'!B40+'[1]支出结构（第四组）'!B40+'[1]支出结构（第五组）'!B40+'[1]支出结构（第六组）'!B40+'[1]支出结构（第七组）'!B40+'[1]支出结构（第八组）'!B40</f>
        <v>280.0525</v>
      </c>
      <c r="C41" s="355">
        <f>'[1]支出结构（第一组）'!C40+'[1]支出结构（第二组）'!C40+'[1]支出结构（第三组）'!C40+'[1]支出结构（第四组）'!C40+'[1]支出结构（第五组）'!C40+'[1]支出结构（第六组）'!C40+'[1]支出结构（第七组）'!C40+'[1]支出结构（第八组）'!C40</f>
        <v>280.0525</v>
      </c>
      <c r="D41" s="355"/>
      <c r="E41" s="356"/>
      <c r="F41" s="357"/>
    </row>
    <row r="42" ht="11" customHeight="1" spans="1:6">
      <c r="A42" s="360" t="s">
        <v>45</v>
      </c>
      <c r="B42" s="355">
        <f>'[1]支出结构（第一组）'!B41+'[1]支出结构（第二组）'!B41+'[1]支出结构（第三组）'!B41+'[1]支出结构（第四组）'!B41+'[1]支出结构（第五组）'!B41+'[1]支出结构（第六组）'!B41+'[1]支出结构（第七组）'!B41+'[1]支出结构（第八组）'!B41</f>
        <v>198.0278</v>
      </c>
      <c r="C42" s="355">
        <f>'[1]支出结构（第一组）'!C41+'[1]支出结构（第二组）'!C41+'[1]支出结构（第三组）'!C41+'[1]支出结构（第四组）'!C41+'[1]支出结构（第五组）'!C41+'[1]支出结构（第六组）'!C41+'[1]支出结构（第七组）'!C41+'[1]支出结构（第八组）'!C41</f>
        <v>198.0278</v>
      </c>
      <c r="D42" s="355"/>
      <c r="E42" s="356"/>
      <c r="F42" s="357"/>
    </row>
    <row r="43" ht="11" customHeight="1" spans="1:6">
      <c r="A43" s="360" t="s">
        <v>46</v>
      </c>
      <c r="B43" s="355">
        <f>'[1]支出结构（第一组）'!B42+'[1]支出结构（第二组）'!B42+'[1]支出结构（第三组）'!B42+'[1]支出结构（第四组）'!B42+'[1]支出结构（第五组）'!B42+'[1]支出结构（第六组）'!B42+'[1]支出结构（第七组）'!B42+'[1]支出结构（第八组）'!B42</f>
        <v>0</v>
      </c>
      <c r="C43" s="355">
        <f>'[1]支出结构（第一组）'!C42+'[1]支出结构（第二组）'!C42+'[1]支出结构（第三组）'!C42+'[1]支出结构（第四组）'!C42+'[1]支出结构（第五组）'!C42+'[1]支出结构（第六组）'!C42+'[1]支出结构（第七组）'!C42+'[1]支出结构（第八组）'!C42</f>
        <v>0</v>
      </c>
      <c r="D43" s="355"/>
      <c r="E43" s="356"/>
      <c r="F43" s="357"/>
    </row>
    <row r="44" ht="11" customHeight="1" spans="1:6">
      <c r="A44" s="360" t="s">
        <v>47</v>
      </c>
      <c r="B44" s="355">
        <f>'[1]支出结构（第一组）'!B43+'[1]支出结构（第二组）'!B43+'[1]支出结构（第三组）'!B43+'[1]支出结构（第四组）'!B43+'[1]支出结构（第五组）'!B43+'[1]支出结构（第六组）'!B43+'[1]支出结构（第七组）'!B43+'[1]支出结构（第八组）'!B43</f>
        <v>2.195</v>
      </c>
      <c r="C44" s="355">
        <f>'[1]支出结构（第一组）'!C43+'[1]支出结构（第二组）'!C43+'[1]支出结构（第三组）'!C43+'[1]支出结构（第四组）'!C43+'[1]支出结构（第五组）'!C43+'[1]支出结构（第六组）'!C43+'[1]支出结构（第七组）'!C43+'[1]支出结构（第八组）'!C43</f>
        <v>2.195</v>
      </c>
      <c r="D44" s="355"/>
      <c r="E44" s="356"/>
      <c r="F44" s="357"/>
    </row>
    <row r="45" ht="11" customHeight="1" spans="1:6">
      <c r="A45" s="360" t="s">
        <v>48</v>
      </c>
      <c r="B45" s="355">
        <f>'[1]支出结构（第一组）'!B44+'[1]支出结构（第二组）'!B44+'[1]支出结构（第三组）'!B44+'[1]支出结构（第四组）'!B44+'[1]支出结构（第五组）'!B44+'[1]支出结构（第六组）'!B44+'[1]支出结构（第七组）'!B44+'[1]支出结构（第八组）'!B44</f>
        <v>3.16</v>
      </c>
      <c r="C45" s="355">
        <f>'[1]支出结构（第一组）'!C44+'[1]支出结构（第二组）'!C44+'[1]支出结构（第三组）'!C44+'[1]支出结构（第四组）'!C44+'[1]支出结构（第五组）'!C44+'[1]支出结构（第六组）'!C44+'[1]支出结构（第七组）'!C44+'[1]支出结构（第八组）'!C44</f>
        <v>3.16</v>
      </c>
      <c r="D45" s="355"/>
      <c r="E45" s="356"/>
      <c r="F45" s="357"/>
    </row>
    <row r="46" ht="11" customHeight="1" spans="1:6">
      <c r="A46" s="360" t="s">
        <v>49</v>
      </c>
      <c r="B46" s="355">
        <f>'[1]支出结构（第一组）'!B45+'[1]支出结构（第二组）'!B45+'[1]支出结构（第三组）'!B45+'[1]支出结构（第四组）'!B45+'[1]支出结构（第五组）'!B45+'[1]支出结构（第六组）'!B45+'[1]支出结构（第七组）'!B45+'[1]支出结构（第八组）'!B45</f>
        <v>20.212</v>
      </c>
      <c r="C46" s="355">
        <f>'[1]支出结构（第一组）'!C45+'[1]支出结构（第二组）'!C45+'[1]支出结构（第三组）'!C45+'[1]支出结构（第四组）'!C45+'[1]支出结构（第五组）'!C45+'[1]支出结构（第六组）'!C45+'[1]支出结构（第七组）'!C45+'[1]支出结构（第八组）'!C45</f>
        <v>20.212</v>
      </c>
      <c r="D46" s="355"/>
      <c r="E46" s="356"/>
      <c r="F46" s="357"/>
    </row>
    <row r="47" ht="11" customHeight="1" spans="1:6">
      <c r="A47" s="360" t="s">
        <v>50</v>
      </c>
      <c r="B47" s="355">
        <f>'[1]支出结构（第一组）'!B46+'[1]支出结构（第二组）'!B46+'[1]支出结构（第三组）'!B46+'[1]支出结构（第四组）'!B46+'[1]支出结构（第五组）'!B46+'[1]支出结构（第六组）'!B46+'[1]支出结构（第七组）'!B46+'[1]支出结构（第八组）'!B46</f>
        <v>0</v>
      </c>
      <c r="C47" s="355">
        <f>'[1]支出结构（第一组）'!C46+'[1]支出结构（第二组）'!C46+'[1]支出结构（第三组）'!C46+'[1]支出结构（第四组）'!C46+'[1]支出结构（第五组）'!C46+'[1]支出结构（第六组）'!C46+'[1]支出结构（第七组）'!C46+'[1]支出结构（第八组）'!C46</f>
        <v>0</v>
      </c>
      <c r="D47" s="355"/>
      <c r="E47" s="356"/>
      <c r="F47" s="357"/>
    </row>
    <row r="48" ht="11" customHeight="1" spans="1:6">
      <c r="A48" s="360" t="s">
        <v>51</v>
      </c>
      <c r="B48" s="355">
        <f>'[1]支出结构（第一组）'!B47+'[1]支出结构（第二组）'!B47+'[1]支出结构（第三组）'!B47+'[1]支出结构（第四组）'!B47+'[1]支出结构（第五组）'!B47+'[1]支出结构（第六组）'!B47+'[1]支出结构（第七组）'!B47+'[1]支出结构（第八组）'!B47</f>
        <v>6043.44346</v>
      </c>
      <c r="C48" s="355">
        <f>'[1]支出结构（第一组）'!C47+'[1]支出结构（第二组）'!C47+'[1]支出结构（第三组）'!C47+'[1]支出结构（第四组）'!C47+'[1]支出结构（第五组）'!C47+'[1]支出结构（第六组）'!C47+'[1]支出结构（第七组）'!C47+'[1]支出结构（第八组）'!C47</f>
        <v>6043.00386</v>
      </c>
      <c r="D48" s="355">
        <f>B48-C48</f>
        <v>0.4395999999997</v>
      </c>
      <c r="E48" s="356">
        <f>D48/B48</f>
        <v>7.27399872124725e-5</v>
      </c>
      <c r="F48" s="357"/>
    </row>
    <row r="49" ht="11" customHeight="1" spans="1:6">
      <c r="A49" s="359" t="s">
        <v>52</v>
      </c>
      <c r="B49" s="355">
        <f>'[1]支出结构（第一组）'!B48+'[1]支出结构（第二组）'!B48+'[1]支出结构（第三组）'!B48+'[1]支出结构（第四组）'!B48+'[1]支出结构（第五组）'!B48+'[1]支出结构（第六组）'!B48+'[1]支出结构（第七组）'!B48+'[1]支出结构（第八组）'!B48</f>
        <v>1267.9</v>
      </c>
      <c r="C49" s="355">
        <f>'[1]支出结构（第一组）'!C48+'[1]支出结构（第二组）'!C48+'[1]支出结构（第三组）'!C48+'[1]支出结构（第四组）'!C48+'[1]支出结构（第五组）'!C48+'[1]支出结构（第六组）'!C48+'[1]支出结构（第七组）'!C48+'[1]支出结构（第八组）'!C48</f>
        <v>1267.9</v>
      </c>
      <c r="D49" s="355"/>
      <c r="E49" s="356"/>
      <c r="F49" s="357">
        <f t="shared" si="2"/>
        <v>0.0528177215351673</v>
      </c>
    </row>
    <row r="50" ht="11" customHeight="1" spans="1:6">
      <c r="A50" s="360" t="s">
        <v>53</v>
      </c>
      <c r="B50" s="355">
        <f>'[1]支出结构（第一组）'!B49+'[1]支出结构（第二组）'!B49+'[1]支出结构（第三组）'!B49+'[1]支出结构（第四组）'!B49+'[1]支出结构（第五组）'!B49+'[1]支出结构（第六组）'!B49+'[1]支出结构（第七组）'!B49+'[1]支出结构（第八组）'!B49</f>
        <v>0</v>
      </c>
      <c r="C50" s="355">
        <f>'[1]支出结构（第一组）'!C49+'[1]支出结构（第二组）'!C49+'[1]支出结构（第三组）'!C49+'[1]支出结构（第四组）'!C49+'[1]支出结构（第五组）'!C49+'[1]支出结构（第六组）'!C49+'[1]支出结构（第七组）'!C49+'[1]支出结构（第八组）'!C49</f>
        <v>0</v>
      </c>
      <c r="D50" s="355"/>
      <c r="E50" s="356"/>
      <c r="F50" s="357"/>
    </row>
    <row r="51" ht="11" customHeight="1" spans="1:6">
      <c r="A51" s="360" t="s">
        <v>54</v>
      </c>
      <c r="B51" s="355">
        <f>'[1]支出结构（第一组）'!B50+'[1]支出结构（第二组）'!B50+'[1]支出结构（第三组）'!B50+'[1]支出结构（第四组）'!B50+'[1]支出结构（第五组）'!B50+'[1]支出结构（第六组）'!B50+'[1]支出结构（第七组）'!B50+'[1]支出结构（第八组）'!B50</f>
        <v>0</v>
      </c>
      <c r="C51" s="355">
        <f>'[1]支出结构（第一组）'!C50+'[1]支出结构（第二组）'!C50+'[1]支出结构（第三组）'!C50+'[1]支出结构（第四组）'!C50+'[1]支出结构（第五组）'!C50+'[1]支出结构（第六组）'!C50+'[1]支出结构（第七组）'!C50+'[1]支出结构（第八组）'!C50</f>
        <v>0</v>
      </c>
      <c r="D51" s="355"/>
      <c r="E51" s="356"/>
      <c r="F51" s="357"/>
    </row>
    <row r="52" ht="11" customHeight="1" spans="1:6">
      <c r="A52" s="360" t="s">
        <v>55</v>
      </c>
      <c r="B52" s="355">
        <f>'[1]支出结构（第一组）'!B51+'[1]支出结构（第二组）'!B51+'[1]支出结构（第三组）'!B51+'[1]支出结构（第四组）'!B51+'[1]支出结构（第五组）'!B51+'[1]支出结构（第六组）'!B51+'[1]支出结构（第七组）'!B51+'[1]支出结构（第八组）'!B51</f>
        <v>0</v>
      </c>
      <c r="C52" s="355">
        <f>'[1]支出结构（第一组）'!C51+'[1]支出结构（第二组）'!C51+'[1]支出结构（第三组）'!C51+'[1]支出结构（第四组）'!C51+'[1]支出结构（第五组）'!C51+'[1]支出结构（第六组）'!C51+'[1]支出结构（第七组）'!C51+'[1]支出结构（第八组）'!C51</f>
        <v>0</v>
      </c>
      <c r="D52" s="355"/>
      <c r="E52" s="356"/>
      <c r="F52" s="357"/>
    </row>
    <row r="53" ht="11" customHeight="1" spans="1:6">
      <c r="A53" s="360" t="s">
        <v>56</v>
      </c>
      <c r="B53" s="355">
        <f>'[1]支出结构（第一组）'!B52+'[1]支出结构（第二组）'!B52+'[1]支出结构（第三组）'!B52+'[1]支出结构（第四组）'!B52+'[1]支出结构（第五组）'!B52+'[1]支出结构（第六组）'!B52+'[1]支出结构（第七组）'!B52+'[1]支出结构（第八组）'!B52</f>
        <v>0</v>
      </c>
      <c r="C53" s="355">
        <f>'[1]支出结构（第一组）'!C52+'[1]支出结构（第二组）'!C52+'[1]支出结构（第三组）'!C52+'[1]支出结构（第四组）'!C52+'[1]支出结构（第五组）'!C52+'[1]支出结构（第六组）'!C52+'[1]支出结构（第七组）'!C52+'[1]支出结构（第八组）'!C52</f>
        <v>0</v>
      </c>
      <c r="D53" s="355"/>
      <c r="E53" s="356"/>
      <c r="F53" s="357"/>
    </row>
    <row r="54" ht="11" customHeight="1" spans="1:6">
      <c r="A54" s="360" t="s">
        <v>57</v>
      </c>
      <c r="B54" s="355">
        <f>'[1]支出结构（第一组）'!B53+'[1]支出结构（第二组）'!B53+'[1]支出结构（第三组）'!B53+'[1]支出结构（第四组）'!B53+'[1]支出结构（第五组）'!B53+'[1]支出结构（第六组）'!B53+'[1]支出结构（第七组）'!B53+'[1]支出结构（第八组）'!B53</f>
        <v>0</v>
      </c>
      <c r="C54" s="355">
        <f>'[1]支出结构（第一组）'!C53+'[1]支出结构（第二组）'!C53+'[1]支出结构（第三组）'!C53+'[1]支出结构（第四组）'!C53+'[1]支出结构（第五组）'!C53+'[1]支出结构（第六组）'!C53+'[1]支出结构（第七组）'!C53+'[1]支出结构（第八组）'!C53</f>
        <v>0</v>
      </c>
      <c r="D54" s="355"/>
      <c r="E54" s="356"/>
      <c r="F54" s="357"/>
    </row>
    <row r="55" ht="11" customHeight="1" spans="1:6">
      <c r="A55" s="360" t="s">
        <v>58</v>
      </c>
      <c r="B55" s="355">
        <f>'[1]支出结构（第一组）'!B54+'[1]支出结构（第二组）'!B54+'[1]支出结构（第三组）'!B54+'[1]支出结构（第四组）'!B54+'[1]支出结构（第五组）'!B54+'[1]支出结构（第六组）'!B54+'[1]支出结构（第七组）'!B54+'[1]支出结构（第八组）'!B54</f>
        <v>0</v>
      </c>
      <c r="C55" s="355">
        <f>'[1]支出结构（第一组）'!C54+'[1]支出结构（第二组）'!C54+'[1]支出结构（第三组）'!C54+'[1]支出结构（第四组）'!C54+'[1]支出结构（第五组）'!C54+'[1]支出结构（第六组）'!C54+'[1]支出结构（第七组）'!C54+'[1]支出结构（第八组）'!C54</f>
        <v>0</v>
      </c>
      <c r="D55" s="355"/>
      <c r="E55" s="356"/>
      <c r="F55" s="357"/>
    </row>
    <row r="56" ht="11" customHeight="1" spans="1:6">
      <c r="A56" s="360" t="s">
        <v>59</v>
      </c>
      <c r="B56" s="355">
        <f>'[1]支出结构（第一组）'!B55+'[1]支出结构（第二组）'!B55+'[1]支出结构（第三组）'!B55+'[1]支出结构（第四组）'!B55+'[1]支出结构（第五组）'!B55+'[1]支出结构（第六组）'!B55+'[1]支出结构（第七组）'!B55+'[1]支出结构（第八组）'!B55</f>
        <v>0</v>
      </c>
      <c r="C56" s="355">
        <f>'[1]支出结构（第一组）'!C55+'[1]支出结构（第二组）'!C55+'[1]支出结构（第三组）'!C55+'[1]支出结构（第四组）'!C55+'[1]支出结构（第五组）'!C55+'[1]支出结构（第六组）'!C55+'[1]支出结构（第七组）'!C55+'[1]支出结构（第八组）'!C55</f>
        <v>0</v>
      </c>
      <c r="D56" s="355"/>
      <c r="E56" s="356"/>
      <c r="F56" s="357"/>
    </row>
    <row r="57" ht="11" customHeight="1" spans="1:6">
      <c r="A57" s="360" t="s">
        <v>60</v>
      </c>
      <c r="B57" s="355">
        <f>'[1]支出结构（第一组）'!B56+'[1]支出结构（第二组）'!B56+'[1]支出结构（第三组）'!B56+'[1]支出结构（第四组）'!B56+'[1]支出结构（第五组）'!B56+'[1]支出结构（第六组）'!B56+'[1]支出结构（第七组）'!B56+'[1]支出结构（第八组）'!B56</f>
        <v>0</v>
      </c>
      <c r="C57" s="355">
        <f>'[1]支出结构（第一组）'!C56+'[1]支出结构（第二组）'!C56+'[1]支出结构（第三组）'!C56+'[1]支出结构（第四组）'!C56+'[1]支出结构（第五组）'!C56+'[1]支出结构（第六组）'!C56+'[1]支出结构（第七组）'!C56+'[1]支出结构（第八组）'!C56</f>
        <v>0</v>
      </c>
      <c r="D57" s="355"/>
      <c r="E57" s="356"/>
      <c r="F57" s="357"/>
    </row>
    <row r="58" ht="11" customHeight="1" spans="1:6">
      <c r="A58" s="360" t="s">
        <v>61</v>
      </c>
      <c r="B58" s="355">
        <f>'[1]支出结构（第一组）'!B57+'[1]支出结构（第二组）'!B57+'[1]支出结构（第三组）'!B57+'[1]支出结构（第四组）'!B57+'[1]支出结构（第五组）'!B57+'[1]支出结构（第六组）'!B57+'[1]支出结构（第七组）'!B57+'[1]支出结构（第八组）'!B57</f>
        <v>0</v>
      </c>
      <c r="C58" s="355">
        <f>'[1]支出结构（第一组）'!C57+'[1]支出结构（第二组）'!C57+'[1]支出结构（第三组）'!C57+'[1]支出结构（第四组）'!C57+'[1]支出结构（第五组）'!C57+'[1]支出结构（第六组）'!C57+'[1]支出结构（第七组）'!C57+'[1]支出结构（第八组）'!C57</f>
        <v>0</v>
      </c>
      <c r="D58" s="355"/>
      <c r="E58" s="356"/>
      <c r="F58" s="357"/>
    </row>
    <row r="59" ht="11" customHeight="1" spans="1:6">
      <c r="A59" s="360" t="s">
        <v>62</v>
      </c>
      <c r="B59" s="355">
        <f>'[1]支出结构（第一组）'!B58+'[1]支出结构（第二组）'!B58+'[1]支出结构（第三组）'!B58+'[1]支出结构（第四组）'!B58+'[1]支出结构（第五组）'!B58+'[1]支出结构（第六组）'!B58+'[1]支出结构（第七组）'!B58+'[1]支出结构（第八组）'!B58</f>
        <v>741.9</v>
      </c>
      <c r="C59" s="355">
        <f>'[1]支出结构（第一组）'!C58+'[1]支出结构（第二组）'!C58+'[1]支出结构（第三组）'!C58+'[1]支出结构（第四组）'!C58+'[1]支出结构（第五组）'!C58+'[1]支出结构（第六组）'!C58+'[1]支出结构（第七组）'!C58+'[1]支出结构（第八组）'!C58</f>
        <v>741.9</v>
      </c>
      <c r="D59" s="355"/>
      <c r="E59" s="356"/>
      <c r="F59" s="357"/>
    </row>
    <row r="60" ht="11" customHeight="1" spans="1:6">
      <c r="A60" s="360" t="s">
        <v>63</v>
      </c>
      <c r="B60" s="355">
        <f>'[1]支出结构（第一组）'!B59+'[1]支出结构（第二组）'!B59+'[1]支出结构（第三组）'!B59+'[1]支出结构（第四组）'!B59+'[1]支出结构（第五组）'!B59+'[1]支出结构（第六组）'!B59+'[1]支出结构（第七组）'!B59+'[1]支出结构（第八组）'!B59</f>
        <v>526</v>
      </c>
      <c r="C60" s="355">
        <f>'[1]支出结构（第一组）'!C59+'[1]支出结构（第二组）'!C59+'[1]支出结构（第三组）'!C59+'[1]支出结构（第四组）'!C59+'[1]支出结构（第五组）'!C59+'[1]支出结构（第六组）'!C59+'[1]支出结构（第七组）'!C59+'[1]支出结构（第八组）'!C59</f>
        <v>526</v>
      </c>
      <c r="D60" s="355"/>
      <c r="E60" s="356"/>
      <c r="F60" s="357"/>
    </row>
    <row r="61" ht="11" customHeight="1" spans="1:6">
      <c r="A61" s="359" t="s">
        <v>64</v>
      </c>
      <c r="B61" s="355">
        <f>'[1]支出结构（第一组）'!B60+'[1]支出结构（第二组）'!B60+'[1]支出结构（第三组）'!B60+'[1]支出结构（第四组）'!B60+'[1]支出结构（第五组）'!B60+'[1]支出结构（第六组）'!B60+'[1]支出结构（第七组）'!B60+'[1]支出结构（第八组）'!B60</f>
        <v>0</v>
      </c>
      <c r="C61" s="355">
        <f>'[1]支出结构（第一组）'!C60+'[1]支出结构（第二组）'!C60+'[1]支出结构（第三组）'!C60+'[1]支出结构（第四组）'!C60+'[1]支出结构（第五组）'!C60+'[1]支出结构（第六组）'!C60+'[1]支出结构（第七组）'!C60+'[1]支出结构（第八组）'!C60</f>
        <v>0</v>
      </c>
      <c r="D61" s="355"/>
      <c r="E61" s="356"/>
      <c r="F61" s="357">
        <f t="shared" si="2"/>
        <v>0</v>
      </c>
    </row>
    <row r="62" ht="11" customHeight="1" spans="1:6">
      <c r="A62" s="360" t="s">
        <v>65</v>
      </c>
      <c r="B62" s="355">
        <f>'[1]支出结构（第一组）'!B61+'[1]支出结构（第二组）'!B61+'[1]支出结构（第三组）'!B61+'[1]支出结构（第四组）'!B61+'[1]支出结构（第五组）'!B61+'[1]支出结构（第六组）'!B61+'[1]支出结构（第七组）'!B61+'[1]支出结构（第八组）'!B61</f>
        <v>0</v>
      </c>
      <c r="C62" s="355">
        <f>'[1]支出结构（第一组）'!C61+'[1]支出结构（第二组）'!C61+'[1]支出结构（第三组）'!C61+'[1]支出结构（第四组）'!C61+'[1]支出结构（第五组）'!C61+'[1]支出结构（第六组）'!C61+'[1]支出结构（第七组）'!C61+'[1]支出结构（第八组）'!C61</f>
        <v>0</v>
      </c>
      <c r="D62" s="355"/>
      <c r="E62" s="356"/>
      <c r="F62" s="357"/>
    </row>
    <row r="63" ht="11" customHeight="1" spans="1:6">
      <c r="A63" s="360" t="s">
        <v>66</v>
      </c>
      <c r="B63" s="355">
        <f>'[1]支出结构（第一组）'!B62+'[1]支出结构（第二组）'!B62+'[1]支出结构（第三组）'!B62+'[1]支出结构（第四组）'!B62+'[1]支出结构（第五组）'!B62+'[1]支出结构（第六组）'!B62+'[1]支出结构（第七组）'!B62+'[1]支出结构（第八组）'!B62</f>
        <v>0</v>
      </c>
      <c r="C63" s="355">
        <f>'[1]支出结构（第一组）'!C62+'[1]支出结构（第二组）'!C62+'[1]支出结构（第三组）'!C62+'[1]支出结构（第四组）'!C62+'[1]支出结构（第五组）'!C62+'[1]支出结构（第六组）'!C62+'[1]支出结构（第七组）'!C62+'[1]支出结构（第八组）'!C62</f>
        <v>0</v>
      </c>
      <c r="D63" s="355"/>
      <c r="E63" s="356"/>
      <c r="F63" s="357"/>
    </row>
    <row r="64" ht="11" customHeight="1" spans="1:6">
      <c r="A64" s="360" t="s">
        <v>67</v>
      </c>
      <c r="B64" s="355">
        <f>'[1]支出结构（第一组）'!B63+'[1]支出结构（第二组）'!B63+'[1]支出结构（第三组）'!B63+'[1]支出结构（第四组）'!B63+'[1]支出结构（第五组）'!B63+'[1]支出结构（第六组）'!B63+'[1]支出结构（第七组）'!B63+'[1]支出结构（第八组）'!B63</f>
        <v>0</v>
      </c>
      <c r="C64" s="355">
        <f>'[1]支出结构（第一组）'!C63+'[1]支出结构（第二组）'!C63+'[1]支出结构（第三组）'!C63+'[1]支出结构（第四组）'!C63+'[1]支出结构（第五组）'!C63+'[1]支出结构（第六组）'!C63+'[1]支出结构（第七组）'!C63+'[1]支出结构（第八组）'!C63</f>
        <v>0</v>
      </c>
      <c r="D64" s="355"/>
      <c r="E64" s="356"/>
      <c r="F64" s="357"/>
    </row>
    <row r="65" ht="11" customHeight="1" spans="1:6">
      <c r="A65" s="360" t="s">
        <v>68</v>
      </c>
      <c r="B65" s="355">
        <f>'[1]支出结构（第一组）'!B64+'[1]支出结构（第二组）'!B64+'[1]支出结构（第三组）'!B64+'[1]支出结构（第四组）'!B64+'[1]支出结构（第五组）'!B64+'[1]支出结构（第六组）'!B64+'[1]支出结构（第七组）'!B64+'[1]支出结构（第八组）'!B64</f>
        <v>0</v>
      </c>
      <c r="C65" s="355">
        <f>'[1]支出结构（第一组）'!C64+'[1]支出结构（第二组）'!C64+'[1]支出结构（第三组）'!C64+'[1]支出结构（第四组）'!C64+'[1]支出结构（第五组）'!C64+'[1]支出结构（第六组）'!C64+'[1]支出结构（第七组）'!C64+'[1]支出结构（第八组）'!C64</f>
        <v>0</v>
      </c>
      <c r="D65" s="355"/>
      <c r="E65" s="356"/>
      <c r="F65" s="357"/>
    </row>
    <row r="66" ht="11" customHeight="1" spans="1:6">
      <c r="A66" s="359" t="s">
        <v>69</v>
      </c>
      <c r="B66" s="355">
        <f>'[1]支出结构（第一组）'!B65+'[1]支出结构（第二组）'!B65+'[1]支出结构（第三组）'!B65+'[1]支出结构（第四组）'!B65+'[1]支出结构（第五组）'!B65+'[1]支出结构（第六组）'!B65+'[1]支出结构（第七组）'!B65+'[1]支出结构（第八组）'!B65</f>
        <v>1048.7948</v>
      </c>
      <c r="C66" s="355">
        <f>'[1]支出结构（第一组）'!C65+'[1]支出结构（第二组）'!C65+'[1]支出结构（第三组）'!C65+'[1]支出结构（第四组）'!C65+'[1]支出结构（第五组）'!C65+'[1]支出结构（第六组）'!C65+'[1]支出结构（第七组）'!C65+'[1]支出结构（第八组）'!C65</f>
        <v>1048.7948</v>
      </c>
      <c r="D66" s="355">
        <f>B66-C66</f>
        <v>0</v>
      </c>
      <c r="E66" s="356">
        <f>D66/B66</f>
        <v>0</v>
      </c>
      <c r="F66" s="357">
        <f t="shared" si="2"/>
        <v>0.0436903160296013</v>
      </c>
    </row>
    <row r="67" ht="11" customHeight="1" spans="1:6">
      <c r="A67" s="360" t="s">
        <v>70</v>
      </c>
      <c r="B67" s="355">
        <f>'[1]支出结构（第一组）'!B66+'[1]支出结构（第二组）'!B66+'[1]支出结构（第三组）'!B66+'[1]支出结构（第四组）'!B66+'[1]支出结构（第五组）'!B66+'[1]支出结构（第六组）'!B66+'[1]支出结构（第七组）'!B66+'[1]支出结构（第八组）'!B66</f>
        <v>60</v>
      </c>
      <c r="C67" s="355">
        <f>'[1]支出结构（第一组）'!C66+'[1]支出结构（第二组）'!C66+'[1]支出结构（第三组）'!C66+'[1]支出结构（第四组）'!C66+'[1]支出结构（第五组）'!C66+'[1]支出结构（第六组）'!C66+'[1]支出结构（第七组）'!C66+'[1]支出结构（第八组）'!C66</f>
        <v>60</v>
      </c>
      <c r="D67" s="355"/>
      <c r="E67" s="356"/>
      <c r="F67" s="357"/>
    </row>
    <row r="68" ht="11" customHeight="1" spans="1:6">
      <c r="A68" s="360" t="s">
        <v>71</v>
      </c>
      <c r="B68" s="355">
        <f>'[1]支出结构（第一组）'!B67+'[1]支出结构（第二组）'!B67+'[1]支出结构（第三组）'!B67+'[1]支出结构（第四组）'!B67+'[1]支出结构（第五组）'!B67+'[1]支出结构（第六组）'!B67+'[1]支出结构（第七组）'!B67+'[1]支出结构（第八组）'!B67</f>
        <v>14.7</v>
      </c>
      <c r="C68" s="355">
        <f>'[1]支出结构（第一组）'!C67+'[1]支出结构（第二组）'!C67+'[1]支出结构（第三组）'!C67+'[1]支出结构（第四组）'!C67+'[1]支出结构（第五组）'!C67+'[1]支出结构（第六组）'!C67+'[1]支出结构（第七组）'!C67+'[1]支出结构（第八组）'!C67</f>
        <v>14.7</v>
      </c>
      <c r="D68" s="355"/>
      <c r="E68" s="356"/>
      <c r="F68" s="357"/>
    </row>
    <row r="69" ht="11" customHeight="1" spans="1:6">
      <c r="A69" s="360" t="s">
        <v>72</v>
      </c>
      <c r="B69" s="355">
        <f>'[1]支出结构（第一组）'!B68+'[1]支出结构（第二组）'!B68+'[1]支出结构（第三组）'!B68+'[1]支出结构（第四组）'!B68+'[1]支出结构（第五组）'!B68+'[1]支出结构（第六组）'!B68+'[1]支出结构（第七组）'!B68+'[1]支出结构（第八组）'!B68</f>
        <v>398.6948</v>
      </c>
      <c r="C69" s="355">
        <f>'[1]支出结构（第一组）'!C68+'[1]支出结构（第二组）'!C68+'[1]支出结构（第三组）'!C68+'[1]支出结构（第四组）'!C68+'[1]支出结构（第五组）'!C68+'[1]支出结构（第六组）'!C68+'[1]支出结构（第七组）'!C68+'[1]支出结构（第八组）'!C68</f>
        <v>398.6948</v>
      </c>
      <c r="D69" s="355"/>
      <c r="E69" s="356"/>
      <c r="F69" s="357"/>
    </row>
    <row r="70" ht="11" customHeight="1" spans="1:6">
      <c r="A70" s="360" t="s">
        <v>73</v>
      </c>
      <c r="B70" s="355">
        <f>'[1]支出结构（第一组）'!B69+'[1]支出结构（第二组）'!B69+'[1]支出结构（第三组）'!B69+'[1]支出结构（第四组）'!B69+'[1]支出结构（第五组）'!B69+'[1]支出结构（第六组）'!B69+'[1]支出结构（第七组）'!B69+'[1]支出结构（第八组）'!B69</f>
        <v>199.5</v>
      </c>
      <c r="C70" s="355">
        <f>'[1]支出结构（第一组）'!C69+'[1]支出结构（第二组）'!C69+'[1]支出结构（第三组）'!C69+'[1]支出结构（第四组）'!C69+'[1]支出结构（第五组）'!C69+'[1]支出结构（第六组）'!C69+'[1]支出结构（第七组）'!C69+'[1]支出结构（第八组）'!C69</f>
        <v>199.5</v>
      </c>
      <c r="D70" s="355"/>
      <c r="E70" s="356"/>
      <c r="F70" s="357"/>
    </row>
    <row r="71" ht="11" customHeight="1" spans="1:6">
      <c r="A71" s="360" t="s">
        <v>74</v>
      </c>
      <c r="B71" s="355">
        <f>'[1]支出结构（第一组）'!B70+'[1]支出结构（第二组）'!B70+'[1]支出结构（第三组）'!B70+'[1]支出结构（第四组）'!B70+'[1]支出结构（第五组）'!B70+'[1]支出结构（第六组）'!B70+'[1]支出结构（第七组）'!B70+'[1]支出结构（第八组）'!B70</f>
        <v>11.76</v>
      </c>
      <c r="C71" s="355">
        <f>'[1]支出结构（第一组）'!C70+'[1]支出结构（第二组）'!C70+'[1]支出结构（第三组）'!C70+'[1]支出结构（第四组）'!C70+'[1]支出结构（第五组）'!C70+'[1]支出结构（第六组）'!C70+'[1]支出结构（第七组）'!C70+'[1]支出结构（第八组）'!C70</f>
        <v>11.76</v>
      </c>
      <c r="D71" s="355"/>
      <c r="E71" s="356"/>
      <c r="F71" s="357"/>
    </row>
    <row r="72" ht="11" customHeight="1" spans="1:6">
      <c r="A72" s="360" t="s">
        <v>75</v>
      </c>
      <c r="B72" s="355">
        <f>'[1]支出结构（第一组）'!B71+'[1]支出结构（第二组）'!B71+'[1]支出结构（第三组）'!B71+'[1]支出结构（第四组）'!B71+'[1]支出结构（第五组）'!B71+'[1]支出结构（第六组）'!B71+'[1]支出结构（第七组）'!B71+'[1]支出结构（第八组）'!B71</f>
        <v>0.14</v>
      </c>
      <c r="C72" s="355">
        <f>'[1]支出结构（第一组）'!C71+'[1]支出结构（第二组）'!C71+'[1]支出结构（第三组）'!C71+'[1]支出结构（第四组）'!C71+'[1]支出结构（第五组）'!C71+'[1]支出结构（第六组）'!C71+'[1]支出结构（第七组）'!C71+'[1]支出结构（第八组）'!C71</f>
        <v>0.14</v>
      </c>
      <c r="D72" s="355"/>
      <c r="E72" s="356"/>
      <c r="F72" s="357"/>
    </row>
    <row r="73" ht="11" customHeight="1" spans="1:6">
      <c r="A73" s="360" t="s">
        <v>76</v>
      </c>
      <c r="B73" s="355">
        <f>'[1]支出结构（第一组）'!B72+'[1]支出结构（第二组）'!B72+'[1]支出结构（第三组）'!B72+'[1]支出结构（第四组）'!B72+'[1]支出结构（第五组）'!B72+'[1]支出结构（第六组）'!B72+'[1]支出结构（第七组）'!B72+'[1]支出结构（第八组）'!B72</f>
        <v>0</v>
      </c>
      <c r="C73" s="355">
        <f>'[1]支出结构（第一组）'!C72+'[1]支出结构（第二组）'!C72+'[1]支出结构（第三组）'!C72+'[1]支出结构（第四组）'!C72+'[1]支出结构（第五组）'!C72+'[1]支出结构（第六组）'!C72+'[1]支出结构（第七组）'!C72+'[1]支出结构（第八组）'!C72</f>
        <v>0</v>
      </c>
      <c r="D73" s="355"/>
      <c r="E73" s="356"/>
      <c r="F73" s="357"/>
    </row>
    <row r="74" ht="11" customHeight="1" spans="1:6">
      <c r="A74" s="360" t="s">
        <v>77</v>
      </c>
      <c r="B74" s="355">
        <f>'[1]支出结构（第一组）'!B73+'[1]支出结构（第二组）'!B73+'[1]支出结构（第三组）'!B73+'[1]支出结构（第四组）'!B73+'[1]支出结构（第五组）'!B73+'[1]支出结构（第六组）'!B73+'[1]支出结构（第七组）'!B73+'[1]支出结构（第八组）'!B73</f>
        <v>0</v>
      </c>
      <c r="C74" s="355">
        <f>'[1]支出结构（第一组）'!C73+'[1]支出结构（第二组）'!C73+'[1]支出结构（第三组）'!C73+'[1]支出结构（第四组）'!C73+'[1]支出结构（第五组）'!C73+'[1]支出结构（第六组）'!C73+'[1]支出结构（第七组）'!C73+'[1]支出结构（第八组）'!C73</f>
        <v>0</v>
      </c>
      <c r="D74" s="355"/>
      <c r="E74" s="356"/>
      <c r="F74" s="357"/>
    </row>
    <row r="75" ht="11" customHeight="1" spans="1:6">
      <c r="A75" s="360" t="s">
        <v>78</v>
      </c>
      <c r="B75" s="355">
        <f>'[1]支出结构（第一组）'!B74+'[1]支出结构（第二组）'!B74+'[1]支出结构（第三组）'!B74+'[1]支出结构（第四组）'!B74+'[1]支出结构（第五组）'!B74+'[1]支出结构（第六组）'!B74+'[1]支出结构（第七组）'!B74+'[1]支出结构（第八组）'!B74</f>
        <v>0</v>
      </c>
      <c r="C75" s="355">
        <f>'[1]支出结构（第一组）'!C74+'[1]支出结构（第二组）'!C74+'[1]支出结构（第三组）'!C74+'[1]支出结构（第四组）'!C74+'[1]支出结构（第五组）'!C74+'[1]支出结构（第六组）'!C74+'[1]支出结构（第七组）'!C74+'[1]支出结构（第八组）'!C74</f>
        <v>0</v>
      </c>
      <c r="D75" s="355"/>
      <c r="E75" s="356"/>
      <c r="F75" s="357"/>
    </row>
    <row r="76" ht="11" customHeight="1" spans="1:6">
      <c r="A76" s="360" t="s">
        <v>79</v>
      </c>
      <c r="B76" s="355">
        <f>'[1]支出结构（第一组）'!B75+'[1]支出结构（第二组）'!B75+'[1]支出结构（第三组）'!B75+'[1]支出结构（第四组）'!B75+'[1]支出结构（第五组）'!B75+'[1]支出结构（第六组）'!B75+'[1]支出结构（第七组）'!B75+'[1]支出结构（第八组）'!B75</f>
        <v>0</v>
      </c>
      <c r="C76" s="355">
        <f>'[1]支出结构（第一组）'!C75+'[1]支出结构（第二组）'!C75+'[1]支出结构（第三组）'!C75+'[1]支出结构（第四组）'!C75+'[1]支出结构（第五组）'!C75+'[1]支出结构（第六组）'!C75+'[1]支出结构（第七组）'!C75+'[1]支出结构（第八组）'!C75</f>
        <v>0</v>
      </c>
      <c r="D76" s="355"/>
      <c r="E76" s="356"/>
      <c r="F76" s="357"/>
    </row>
    <row r="77" ht="11" customHeight="1" spans="1:6">
      <c r="A77" s="360" t="s">
        <v>80</v>
      </c>
      <c r="B77" s="355">
        <f>'[1]支出结构（第一组）'!B76+'[1]支出结构（第二组）'!B76+'[1]支出结构（第三组）'!B76+'[1]支出结构（第四组）'!B76+'[1]支出结构（第五组）'!B76+'[1]支出结构（第六组）'!B76+'[1]支出结构（第七组）'!B76+'[1]支出结构（第八组）'!B76</f>
        <v>0</v>
      </c>
      <c r="C77" s="355">
        <f>'[1]支出结构（第一组）'!C76+'[1]支出结构（第二组）'!C76+'[1]支出结构（第三组）'!C76+'[1]支出结构（第四组）'!C76+'[1]支出结构（第五组）'!C76+'[1]支出结构（第六组）'!C76+'[1]支出结构（第七组）'!C76+'[1]支出结构（第八组）'!C76</f>
        <v>0</v>
      </c>
      <c r="D77" s="355"/>
      <c r="E77" s="356"/>
      <c r="F77" s="357"/>
    </row>
    <row r="78" ht="11" customHeight="1" spans="1:6">
      <c r="A78" s="360" t="s">
        <v>81</v>
      </c>
      <c r="B78" s="355">
        <f>'[1]支出结构（第一组）'!B77+'[1]支出结构（第二组）'!B77+'[1]支出结构（第三组）'!B77+'[1]支出结构（第四组）'!B77+'[1]支出结构（第五组）'!B77+'[1]支出结构（第六组）'!B77+'[1]支出结构（第七组）'!B77+'[1]支出结构（第八组）'!B77</f>
        <v>364</v>
      </c>
      <c r="C78" s="355">
        <f>'[1]支出结构（第一组）'!C77+'[1]支出结构（第二组）'!C77+'[1]支出结构（第三组）'!C77+'[1]支出结构（第四组）'!C77+'[1]支出结构（第五组）'!C77+'[1]支出结构（第六组）'!C77+'[1]支出结构（第七组）'!C77+'[1]支出结构（第八组）'!C77</f>
        <v>364</v>
      </c>
      <c r="D78" s="355">
        <f>B78-C78</f>
        <v>0</v>
      </c>
      <c r="E78" s="356">
        <f>D78/B78</f>
        <v>0</v>
      </c>
      <c r="F78" s="357"/>
    </row>
    <row r="79" ht="11" customHeight="1" spans="1:6">
      <c r="A79" s="359" t="s">
        <v>82</v>
      </c>
      <c r="B79" s="355">
        <f>'[1]支出结构（第一组）'!B78+'[1]支出结构（第二组）'!B78+'[1]支出结构（第三组）'!B78+'[1]支出结构（第四组）'!B78+'[1]支出结构（第五组）'!B78+'[1]支出结构（第六组）'!B78+'[1]支出结构（第七组）'!B78+'[1]支出结构（第八组）'!B78</f>
        <v>1482.67</v>
      </c>
      <c r="C79" s="355">
        <f>'[1]支出结构（第一组）'!C78+'[1]支出结构（第二组）'!C78+'[1]支出结构（第三组）'!C78+'[1]支出结构（第四组）'!C78+'[1]支出结构（第五组）'!C78+'[1]支出结构（第六组）'!C78+'[1]支出结构（第七组）'!C78+'[1]支出结构（第八组）'!C78</f>
        <v>1482.67</v>
      </c>
      <c r="D79" s="355">
        <f>B79-C79</f>
        <v>0</v>
      </c>
      <c r="E79" s="356">
        <f>D79/B79</f>
        <v>0</v>
      </c>
      <c r="F79" s="357">
        <f t="shared" ref="F79:F112" si="3">C79/$B$6</f>
        <v>0.0617645328405603</v>
      </c>
    </row>
    <row r="80" ht="11" customHeight="1" spans="1:6">
      <c r="A80" s="360" t="s">
        <v>70</v>
      </c>
      <c r="B80" s="355">
        <f>'[1]支出结构（第一组）'!B79+'[1]支出结构（第二组）'!B79+'[1]支出结构（第三组）'!B79+'[1]支出结构（第四组）'!B79+'[1]支出结构（第五组）'!B79+'[1]支出结构（第六组）'!B79+'[1]支出结构（第七组）'!B79+'[1]支出结构（第八组）'!B79</f>
        <v>0</v>
      </c>
      <c r="C80" s="355">
        <f>'[1]支出结构（第一组）'!C79+'[1]支出结构（第二组）'!C79+'[1]支出结构（第三组）'!C79+'[1]支出结构（第四组）'!C79+'[1]支出结构（第五组）'!C79+'[1]支出结构（第六组）'!C79+'[1]支出结构（第七组）'!C79+'[1]支出结构（第八组）'!C79</f>
        <v>0</v>
      </c>
      <c r="D80" s="355"/>
      <c r="E80" s="356"/>
      <c r="F80" s="357"/>
    </row>
    <row r="81" ht="11" customHeight="1" spans="1:6">
      <c r="A81" s="360" t="s">
        <v>71</v>
      </c>
      <c r="B81" s="355">
        <f>'[1]支出结构（第一组）'!B80+'[1]支出结构（第二组）'!B80+'[1]支出结构（第三组）'!B80+'[1]支出结构（第四组）'!B80+'[1]支出结构（第五组）'!B80+'[1]支出结构（第六组）'!B80+'[1]支出结构（第七组）'!B80+'[1]支出结构（第八组）'!B80</f>
        <v>1.92</v>
      </c>
      <c r="C81" s="355">
        <f>'[1]支出结构（第一组）'!C80+'[1]支出结构（第二组）'!C80+'[1]支出结构（第三组）'!C80+'[1]支出结构（第四组）'!C80+'[1]支出结构（第五组）'!C80+'[1]支出结构（第六组）'!C80+'[1]支出结构（第七组）'!C80+'[1]支出结构（第八组）'!C80</f>
        <v>1.92</v>
      </c>
      <c r="D81" s="355"/>
      <c r="E81" s="356"/>
      <c r="F81" s="357"/>
    </row>
    <row r="82" ht="11" customHeight="1" spans="1:6">
      <c r="A82" s="360" t="s">
        <v>72</v>
      </c>
      <c r="B82" s="355">
        <f>'[1]支出结构（第一组）'!B81+'[1]支出结构（第二组）'!B81+'[1]支出结构（第三组）'!B81+'[1]支出结构（第四组）'!B81+'[1]支出结构（第五组）'!B81+'[1]支出结构（第六组）'!B81+'[1]支出结构（第七组）'!B81+'[1]支出结构（第八组）'!B81</f>
        <v>21.4</v>
      </c>
      <c r="C82" s="355">
        <f>'[1]支出结构（第一组）'!C81+'[1]支出结构（第二组）'!C81+'[1]支出结构（第三组）'!C81+'[1]支出结构（第四组）'!C81+'[1]支出结构（第五组）'!C81+'[1]支出结构（第六组）'!C81+'[1]支出结构（第七组）'!C81+'[1]支出结构（第八组）'!C81</f>
        <v>21.4</v>
      </c>
      <c r="D82" s="355"/>
      <c r="E82" s="356"/>
      <c r="F82" s="357"/>
    </row>
    <row r="83" ht="11" customHeight="1" spans="1:6">
      <c r="A83" s="360" t="s">
        <v>73</v>
      </c>
      <c r="B83" s="355">
        <f>'[1]支出结构（第一组）'!B82+'[1]支出结构（第二组）'!B82+'[1]支出结构（第三组）'!B82+'[1]支出结构（第四组）'!B82+'[1]支出结构（第五组）'!B82+'[1]支出结构（第六组）'!B82+'[1]支出结构（第七组）'!B82+'[1]支出结构（第八组）'!B82</f>
        <v>130</v>
      </c>
      <c r="C83" s="355">
        <f>'[1]支出结构（第一组）'!C82+'[1]支出结构（第二组）'!C82+'[1]支出结构（第三组）'!C82+'[1]支出结构（第四组）'!C82+'[1]支出结构（第五组）'!C82+'[1]支出结构（第六组）'!C82+'[1]支出结构（第七组）'!C82+'[1]支出结构（第八组）'!C82</f>
        <v>130</v>
      </c>
      <c r="D83" s="355"/>
      <c r="E83" s="356"/>
      <c r="F83" s="357"/>
    </row>
    <row r="84" ht="11" customHeight="1" spans="1:6">
      <c r="A84" s="360" t="s">
        <v>74</v>
      </c>
      <c r="B84" s="355">
        <f>'[1]支出结构（第一组）'!B83+'[1]支出结构（第二组）'!B83+'[1]支出结构（第三组）'!B83+'[1]支出结构（第四组）'!B83+'[1]支出结构（第五组）'!B83+'[1]支出结构（第六组）'!B83+'[1]支出结构（第七组）'!B83+'[1]支出结构（第八组）'!B83</f>
        <v>44.4</v>
      </c>
      <c r="C84" s="355">
        <f>'[1]支出结构（第一组）'!C83+'[1]支出结构（第二组）'!C83+'[1]支出结构（第三组）'!C83+'[1]支出结构（第四组）'!C83+'[1]支出结构（第五组）'!C83+'[1]支出结构（第六组）'!C83+'[1]支出结构（第七组）'!C83+'[1]支出结构（第八组）'!C83</f>
        <v>44.4</v>
      </c>
      <c r="D84" s="355"/>
      <c r="E84" s="356"/>
      <c r="F84" s="357"/>
    </row>
    <row r="85" ht="11" customHeight="1" spans="1:6">
      <c r="A85" s="360" t="s">
        <v>75</v>
      </c>
      <c r="B85" s="355">
        <f>'[1]支出结构（第一组）'!B84+'[1]支出结构（第二组）'!B84+'[1]支出结构（第三组）'!B84+'[1]支出结构（第四组）'!B84+'[1]支出结构（第五组）'!B84+'[1]支出结构（第六组）'!B84+'[1]支出结构（第七组）'!B84+'[1]支出结构（第八组）'!B84</f>
        <v>0.99</v>
      </c>
      <c r="C85" s="355">
        <f>'[1]支出结构（第一组）'!C84+'[1]支出结构（第二组）'!C84+'[1]支出结构（第三组）'!C84+'[1]支出结构（第四组）'!C84+'[1]支出结构（第五组）'!C84+'[1]支出结构（第六组）'!C84+'[1]支出结构（第七组）'!C84+'[1]支出结构（第八组）'!C84</f>
        <v>0.99</v>
      </c>
      <c r="D85" s="355"/>
      <c r="E85" s="356"/>
      <c r="F85" s="357"/>
    </row>
    <row r="86" ht="11" customHeight="1" spans="1:6">
      <c r="A86" s="360" t="s">
        <v>76</v>
      </c>
      <c r="B86" s="355">
        <f>'[1]支出结构（第一组）'!B85+'[1]支出结构（第二组）'!B85+'[1]支出结构（第三组）'!B85+'[1]支出结构（第四组）'!B85+'[1]支出结构（第五组）'!B85+'[1]支出结构（第六组）'!B85+'[1]支出结构（第七组）'!B85+'[1]支出结构（第八组）'!B85</f>
        <v>0</v>
      </c>
      <c r="C86" s="355">
        <f>'[1]支出结构（第一组）'!C85+'[1]支出结构（第二组）'!C85+'[1]支出结构（第三组）'!C85+'[1]支出结构（第四组）'!C85+'[1]支出结构（第五组）'!C85+'[1]支出结构（第六组）'!C85+'[1]支出结构（第七组）'!C85+'[1]支出结构（第八组）'!C85</f>
        <v>0</v>
      </c>
      <c r="D86" s="355"/>
      <c r="E86" s="356"/>
      <c r="F86" s="357"/>
    </row>
    <row r="87" ht="11" customHeight="1" spans="1:6">
      <c r="A87" s="360" t="s">
        <v>83</v>
      </c>
      <c r="B87" s="355">
        <f>'[1]支出结构（第一组）'!B86+'[1]支出结构（第二组）'!B86+'[1]支出结构（第三组）'!B86+'[1]支出结构（第四组）'!B86+'[1]支出结构（第五组）'!B86+'[1]支出结构（第六组）'!B86+'[1]支出结构（第七组）'!B86+'[1]支出结构（第八组）'!B86</f>
        <v>0</v>
      </c>
      <c r="C87" s="355">
        <f>'[1]支出结构（第一组）'!C86+'[1]支出结构（第二组）'!C86+'[1]支出结构（第三组）'!C86+'[1]支出结构（第四组）'!C86+'[1]支出结构（第五组）'!C86+'[1]支出结构（第六组）'!C86+'[1]支出结构（第七组）'!C86+'[1]支出结构（第八组）'!C86</f>
        <v>0</v>
      </c>
      <c r="D87" s="355"/>
      <c r="E87" s="356"/>
      <c r="F87" s="357"/>
    </row>
    <row r="88" ht="11" customHeight="1" spans="1:6">
      <c r="A88" s="360" t="s">
        <v>84</v>
      </c>
      <c r="B88" s="355">
        <f>'[1]支出结构（第一组）'!B87+'[1]支出结构（第二组）'!B87+'[1]支出结构（第三组）'!B87+'[1]支出结构（第四组）'!B87+'[1]支出结构（第五组）'!B87+'[1]支出结构（第六组）'!B87+'[1]支出结构（第七组）'!B87+'[1]支出结构（第八组）'!B87</f>
        <v>0</v>
      </c>
      <c r="C88" s="355">
        <f>'[1]支出结构（第一组）'!C87+'[1]支出结构（第二组）'!C87+'[1]支出结构（第三组）'!C87+'[1]支出结构（第四组）'!C87+'[1]支出结构（第五组）'!C87+'[1]支出结构（第六组）'!C87+'[1]支出结构（第七组）'!C87+'[1]支出结构（第八组）'!C87</f>
        <v>0</v>
      </c>
      <c r="D88" s="355"/>
      <c r="E88" s="356"/>
      <c r="F88" s="357"/>
    </row>
    <row r="89" ht="11" customHeight="1" spans="1:6">
      <c r="A89" s="360" t="s">
        <v>85</v>
      </c>
      <c r="B89" s="355">
        <f>'[1]支出结构（第一组）'!B88+'[1]支出结构（第二组）'!B88+'[1]支出结构（第三组）'!B88+'[1]支出结构（第四组）'!B88+'[1]支出结构（第五组）'!B88+'[1]支出结构（第六组）'!B88+'[1]支出结构（第七组）'!B88+'[1]支出结构（第八组）'!B88</f>
        <v>0</v>
      </c>
      <c r="C89" s="355">
        <f>'[1]支出结构（第一组）'!C88+'[1]支出结构（第二组）'!C88+'[1]支出结构（第三组）'!C88+'[1]支出结构（第四组）'!C88+'[1]支出结构（第五组）'!C88+'[1]支出结构（第六组）'!C88+'[1]支出结构（第七组）'!C88+'[1]支出结构（第八组）'!C88</f>
        <v>0</v>
      </c>
      <c r="D89" s="355"/>
      <c r="E89" s="356"/>
      <c r="F89" s="357"/>
    </row>
    <row r="90" ht="11" customHeight="1" spans="1:6">
      <c r="A90" s="360" t="s">
        <v>86</v>
      </c>
      <c r="B90" s="355">
        <f>'[1]支出结构（第一组）'!B89+'[1]支出结构（第二组）'!B89+'[1]支出结构（第三组）'!B89+'[1]支出结构（第四组）'!B89+'[1]支出结构（第五组）'!B89+'[1]支出结构（第六组）'!B89+'[1]支出结构（第七组）'!B89+'[1]支出结构（第八组）'!B89</f>
        <v>0</v>
      </c>
      <c r="C90" s="355">
        <f>'[1]支出结构（第一组）'!C89+'[1]支出结构（第二组）'!C89+'[1]支出结构（第三组）'!C89+'[1]支出结构（第四组）'!C89+'[1]支出结构（第五组）'!C89+'[1]支出结构（第六组）'!C89+'[1]支出结构（第七组）'!C89+'[1]支出结构（第八组）'!C89</f>
        <v>0</v>
      </c>
      <c r="D90" s="355"/>
      <c r="E90" s="356"/>
      <c r="F90" s="357"/>
    </row>
    <row r="91" ht="11" customHeight="1" spans="1:6">
      <c r="A91" s="360" t="s">
        <v>87</v>
      </c>
      <c r="B91" s="355">
        <f>'[1]支出结构（第一组）'!B90+'[1]支出结构（第二组）'!B90+'[1]支出结构（第三组）'!B90+'[1]支出结构（第四组）'!B90+'[1]支出结构（第五组）'!B90+'[1]支出结构（第六组）'!B90+'[1]支出结构（第七组）'!B90+'[1]支出结构（第八组）'!B90</f>
        <v>0</v>
      </c>
      <c r="C91" s="355">
        <f>'[1]支出结构（第一组）'!C90+'[1]支出结构（第二组）'!C90+'[1]支出结构（第三组）'!C90+'[1]支出结构（第四组）'!C90+'[1]支出结构（第五组）'!C90+'[1]支出结构（第六组）'!C90+'[1]支出结构（第七组）'!C90+'[1]支出结构（第八组）'!C90</f>
        <v>0</v>
      </c>
      <c r="D91" s="355"/>
      <c r="E91" s="356"/>
      <c r="F91" s="357"/>
    </row>
    <row r="92" ht="11" customHeight="1" spans="1:6">
      <c r="A92" s="360" t="s">
        <v>88</v>
      </c>
      <c r="B92" s="355">
        <f>'[1]支出结构（第一组）'!B91+'[1]支出结构（第二组）'!B91+'[1]支出结构（第三组）'!B91+'[1]支出结构（第四组）'!B91+'[1]支出结构（第五组）'!B91+'[1]支出结构（第六组）'!B91+'[1]支出结构（第七组）'!B91+'[1]支出结构（第八组）'!B91</f>
        <v>0</v>
      </c>
      <c r="C92" s="355">
        <f>'[1]支出结构（第一组）'!C91+'[1]支出结构（第二组）'!C91+'[1]支出结构（第三组）'!C91+'[1]支出结构（第四组）'!C91+'[1]支出结构（第五组）'!C91+'[1]支出结构（第六组）'!C91+'[1]支出结构（第七组）'!C91+'[1]支出结构（第八组）'!C91</f>
        <v>0</v>
      </c>
      <c r="D92" s="355"/>
      <c r="E92" s="356"/>
      <c r="F92" s="357"/>
    </row>
    <row r="93" ht="11" customHeight="1" spans="1:6">
      <c r="A93" s="360" t="s">
        <v>89</v>
      </c>
      <c r="B93" s="355">
        <f>'[1]支出结构（第一组）'!B92+'[1]支出结构（第二组）'!B92+'[1]支出结构（第三组）'!B92+'[1]支出结构（第四组）'!B92+'[1]支出结构（第五组）'!B92+'[1]支出结构（第六组）'!B92+'[1]支出结构（第七组）'!B92+'[1]支出结构（第八组）'!B92</f>
        <v>84</v>
      </c>
      <c r="C93" s="355">
        <f>'[1]支出结构（第一组）'!C92+'[1]支出结构（第二组）'!C92+'[1]支出结构（第三组）'!C92+'[1]支出结构（第四组）'!C92+'[1]支出结构（第五组）'!C92+'[1]支出结构（第六组）'!C92+'[1]支出结构（第七组）'!C92+'[1]支出结构（第八组）'!C92</f>
        <v>84</v>
      </c>
      <c r="D93" s="355"/>
      <c r="E93" s="356"/>
      <c r="F93" s="357"/>
    </row>
    <row r="94" ht="11" customHeight="1" spans="1:6">
      <c r="A94" s="360" t="s">
        <v>90</v>
      </c>
      <c r="B94" s="355">
        <f>'[1]支出结构（第一组）'!B93+'[1]支出结构（第二组）'!B93+'[1]支出结构（第三组）'!B93+'[1]支出结构（第四组）'!B93+'[1]支出结构（第五组）'!B93+'[1]支出结构（第六组）'!B93+'[1]支出结构（第七组）'!B93+'[1]支出结构（第八组）'!B93</f>
        <v>1199.96</v>
      </c>
      <c r="C94" s="355">
        <f>'[1]支出结构（第一组）'!C93+'[1]支出结构（第二组）'!C93+'[1]支出结构（第三组）'!C93+'[1]支出结构（第四组）'!C93+'[1]支出结构（第五组）'!C93+'[1]支出结构（第六组）'!C93+'[1]支出结构（第七组）'!C93+'[1]支出结构（第八组）'!C93</f>
        <v>1199.96</v>
      </c>
      <c r="D94" s="355">
        <f>B94-C94</f>
        <v>0</v>
      </c>
      <c r="E94" s="356">
        <f>D94/B94</f>
        <v>0</v>
      </c>
      <c r="F94" s="357"/>
    </row>
    <row r="95" ht="11" customHeight="1" spans="1:6">
      <c r="A95" s="359" t="s">
        <v>91</v>
      </c>
      <c r="B95" s="355">
        <f>'[1]支出结构（第一组）'!B94+'[1]支出结构（第二组）'!B94+'[1]支出结构（第三组）'!B94+'[1]支出结构（第四组）'!B94+'[1]支出结构（第五组）'!B94+'[1]支出结构（第六组）'!B94+'[1]支出结构（第七组）'!B94+'[1]支出结构（第八组）'!B94</f>
        <v>889.3978</v>
      </c>
      <c r="C95" s="355">
        <f>'[1]支出结构（第一组）'!C94+'[1]支出结构（第二组）'!C94+'[1]支出结构（第三组）'!C94+'[1]支出结构（第四组）'!C94+'[1]支出结构（第五组）'!C94+'[1]支出结构（第六组）'!C94+'[1]支出结构（第七组）'!C94+'[1]支出结构（第八组）'!C94</f>
        <v>889.3978</v>
      </c>
      <c r="D95" s="355"/>
      <c r="E95" s="356"/>
      <c r="F95" s="357">
        <f t="shared" si="3"/>
        <v>0.0370502132142838</v>
      </c>
    </row>
    <row r="96" ht="11" customHeight="1" spans="1:6">
      <c r="A96" s="360" t="s">
        <v>92</v>
      </c>
      <c r="B96" s="355">
        <f>'[1]支出结构（第一组）'!B95+'[1]支出结构（第二组）'!B95+'[1]支出结构（第三组）'!B95+'[1]支出结构（第四组）'!B95+'[1]支出结构（第五组）'!B95+'[1]支出结构（第六组）'!B95+'[1]支出结构（第七组）'!B95+'[1]支出结构（第八组）'!B95</f>
        <v>0</v>
      </c>
      <c r="C96" s="355">
        <f>'[1]支出结构（第一组）'!C95+'[1]支出结构（第二组）'!C95+'[1]支出结构（第三组）'!C95+'[1]支出结构（第四组）'!C95+'[1]支出结构（第五组）'!C95+'[1]支出结构（第六组）'!C95+'[1]支出结构（第七组）'!C95+'[1]支出结构（第八组）'!C95</f>
        <v>0</v>
      </c>
      <c r="D96" s="355"/>
      <c r="E96" s="356"/>
      <c r="F96" s="357"/>
    </row>
    <row r="97" ht="11" customHeight="1" spans="1:6">
      <c r="A97" s="360" t="s">
        <v>93</v>
      </c>
      <c r="B97" s="355">
        <f>'[1]支出结构（第一组）'!B96+'[1]支出结构（第二组）'!B96+'[1]支出结构（第三组）'!B96+'[1]支出结构（第四组）'!B96+'[1]支出结构（第五组）'!B96+'[1]支出结构（第六组）'!B96+'[1]支出结构（第七组）'!B96+'[1]支出结构（第八组）'!B96</f>
        <v>889.3978</v>
      </c>
      <c r="C97" s="355">
        <f>'[1]支出结构（第一组）'!C96+'[1]支出结构（第二组）'!C96+'[1]支出结构（第三组）'!C96+'[1]支出结构（第四组）'!C96+'[1]支出结构（第五组）'!C96+'[1]支出结构（第六组）'!C96+'[1]支出结构（第七组）'!C96+'[1]支出结构（第八组）'!C96</f>
        <v>889.3978</v>
      </c>
      <c r="D97" s="355"/>
      <c r="E97" s="356"/>
      <c r="F97" s="357"/>
    </row>
    <row r="98" ht="11" customHeight="1" spans="1:6">
      <c r="A98" s="359" t="s">
        <v>94</v>
      </c>
      <c r="B98" s="355">
        <f>SUM(B99:B103)</f>
        <v>8777.0258</v>
      </c>
      <c r="C98" s="355">
        <f>'[1]支出结构（第一组）'!C97+'[1]支出结构（第二组）'!C97+'[1]支出结构（第三组）'!C97+'[1]支出结构（第四组）'!C97+'[1]支出结构（第五组）'!C97+'[1]支出结构（第六组）'!C97+'[1]支出结构（第七组）'!C97+'[1]支出结构（第八组）'!C97</f>
        <v>8777.0258</v>
      </c>
      <c r="D98" s="355">
        <f>B98-C98</f>
        <v>0</v>
      </c>
      <c r="E98" s="356">
        <f>D98/B98</f>
        <v>0</v>
      </c>
      <c r="F98" s="357">
        <f t="shared" si="3"/>
        <v>0.3656301795184</v>
      </c>
    </row>
    <row r="99" ht="11" customHeight="1" spans="1:6">
      <c r="A99" s="360" t="s">
        <v>92</v>
      </c>
      <c r="B99" s="355">
        <f>'[1]支出结构（第一组）'!B98+'[1]支出结构（第二组）'!B98+'[1]支出结构（第三组）'!B98+'[1]支出结构（第四组）'!B98+'[1]支出结构（第五组）'!B98+'[1]支出结构（第六组）'!B98+'[1]支出结构（第七组）'!B98+'[1]支出结构（第八组）'!B98</f>
        <v>40</v>
      </c>
      <c r="C99" s="355">
        <f>'[1]支出结构（第一组）'!C98+'[1]支出结构（第二组）'!C98+'[1]支出结构（第三组）'!C98+'[1]支出结构（第四组）'!C98+'[1]支出结构（第五组）'!C98+'[1]支出结构（第六组）'!C98+'[1]支出结构（第七组）'!C98+'[1]支出结构（第八组）'!C98</f>
        <v>40</v>
      </c>
      <c r="D99" s="355"/>
      <c r="E99" s="356"/>
      <c r="F99" s="357"/>
    </row>
    <row r="100" ht="11" customHeight="1" spans="1:6">
      <c r="A100" s="360" t="s">
        <v>95</v>
      </c>
      <c r="B100" s="355">
        <f>'[1]支出结构（第一组）'!B99+'[1]支出结构（第二组）'!B99+'[1]支出结构（第三组）'!B99+'[1]支出结构（第四组）'!B99+'[1]支出结构（第五组）'!B99+'[1]支出结构（第六组）'!B99+'[1]支出结构（第七组）'!B99+'[1]支出结构（第八组）'!B99</f>
        <v>0</v>
      </c>
      <c r="C100" s="355">
        <f>'[1]支出结构（第一组）'!C99+'[1]支出结构（第二组）'!C99+'[1]支出结构（第三组）'!C99+'[1]支出结构（第四组）'!C99+'[1]支出结构（第五组）'!C99+'[1]支出结构（第六组）'!C99+'[1]支出结构（第七组）'!C99+'[1]支出结构（第八组）'!C99</f>
        <v>0</v>
      </c>
      <c r="D100" s="355"/>
      <c r="E100" s="356"/>
      <c r="F100" s="357"/>
    </row>
    <row r="101" ht="11" customHeight="1" spans="1:6">
      <c r="A101" s="360" t="s">
        <v>96</v>
      </c>
      <c r="B101" s="355">
        <f>'[1]支出结构（第一组）'!B100+'[1]支出结构（第二组）'!B100+'[1]支出结构（第三组）'!B100+'[1]支出结构（第四组）'!B100+'[1]支出结构（第五组）'!B100+'[1]支出结构（第六组）'!B100+'[1]支出结构（第七组）'!B100+'[1]支出结构（第八组）'!B100</f>
        <v>1238.023</v>
      </c>
      <c r="C101" s="355">
        <f>'[1]支出结构（第一组）'!C100+'[1]支出结构（第二组）'!C100+'[1]支出结构（第三组）'!C100+'[1]支出结构（第四组）'!C100+'[1]支出结构（第五组）'!C100+'[1]支出结构（第六组）'!C100+'[1]支出结构（第七组）'!C100+'[1]支出结构（第八组）'!C100</f>
        <v>1238.023</v>
      </c>
      <c r="D101" s="355"/>
      <c r="E101" s="356"/>
      <c r="F101" s="357"/>
    </row>
    <row r="102" ht="11" customHeight="1" spans="1:6">
      <c r="A102" s="360" t="s">
        <v>97</v>
      </c>
      <c r="B102" s="355">
        <f>'[1]支出结构（第一组）'!B101+'[1]支出结构（第二组）'!B101+'[1]支出结构（第三组）'!B101+'[1]支出结构（第四组）'!B101+'[1]支出结构（第五组）'!B101+'[1]支出结构（第六组）'!B101+'[1]支出结构（第七组）'!B101+'[1]支出结构（第八组）'!B101</f>
        <v>186.9828</v>
      </c>
      <c r="C102" s="355">
        <f>'[1]支出结构（第一组）'!C101+'[1]支出结构（第二组）'!C101+'[1]支出结构（第三组）'!C101+'[1]支出结构（第四组）'!C101+'[1]支出结构（第五组）'!C101+'[1]支出结构（第六组）'!C101+'[1]支出结构（第七组）'!C101+'[1]支出结构（第八组）'!C101</f>
        <v>186.9828</v>
      </c>
      <c r="D102" s="355"/>
      <c r="E102" s="356"/>
      <c r="F102" s="357"/>
    </row>
    <row r="103" ht="11" customHeight="1" spans="1:6">
      <c r="A103" s="360" t="s">
        <v>98</v>
      </c>
      <c r="B103" s="355">
        <f>'[1]支出结构（第一组）'!B102+'[1]支出结构（第二组）'!B102+'[1]支出结构（第三组）'!B102+'[1]支出结构（第四组）'!B102+'[1]支出结构（第五组）'!B102+'[1]支出结构（第六组）'!B102+'[1]支出结构（第七组）'!B102+'[1]支出结构（第八组）'!B102</f>
        <v>7312.02</v>
      </c>
      <c r="C103" s="355">
        <f>'[1]支出结构（第一组）'!C102+'[1]支出结构（第二组）'!C102+'[1]支出结构（第三组）'!C102+'[1]支出结构（第四组）'!C102+'[1]支出结构（第五组）'!C102+'[1]支出结构（第六组）'!C102+'[1]支出结构（第七组）'!C102+'[1]支出结构（第八组）'!C102</f>
        <v>7312.02</v>
      </c>
      <c r="D103" s="355">
        <f>B103-C103</f>
        <v>0</v>
      </c>
      <c r="E103" s="356">
        <f>D103/B103</f>
        <v>0</v>
      </c>
      <c r="F103" s="357">
        <f t="shared" si="3"/>
        <v>0.304601495559251</v>
      </c>
    </row>
    <row r="104" ht="11" customHeight="1" spans="1:6">
      <c r="A104" s="359" t="s">
        <v>99</v>
      </c>
      <c r="B104" s="355">
        <f>'[1]支出结构（第一组）'!B103+'[1]支出结构（第二组）'!B103+'[1]支出结构（第三组）'!B103+'[1]支出结构（第四组）'!B103+'[1]支出结构（第五组）'!B103+'[1]支出结构（第六组）'!B103+'[1]支出结构（第七组）'!B103+'[1]支出结构（第八组）'!B103</f>
        <v>0</v>
      </c>
      <c r="C104" s="355">
        <f>'[1]支出结构（第一组）'!C103+'[1]支出结构（第二组）'!C103+'[1]支出结构（第三组）'!C103+'[1]支出结构（第四组）'!C103+'[1]支出结构（第五组）'!C103+'[1]支出结构（第六组）'!C103+'[1]支出结构（第七组）'!C103+'[1]支出结构（第八组）'!C103</f>
        <v>0</v>
      </c>
      <c r="D104" s="355"/>
      <c r="E104" s="356"/>
      <c r="F104" s="357"/>
    </row>
    <row r="105" ht="11" customHeight="1" spans="1:6">
      <c r="A105" s="360" t="s">
        <v>100</v>
      </c>
      <c r="B105" s="355">
        <f>'[1]支出结构（第一组）'!B104+'[1]支出结构（第二组）'!B104+'[1]支出结构（第三组）'!B104+'[1]支出结构（第四组）'!B104+'[1]支出结构（第五组）'!B104+'[1]支出结构（第六组）'!B104+'[1]支出结构（第七组）'!B104+'[1]支出结构（第八组）'!B104</f>
        <v>0</v>
      </c>
      <c r="C105" s="355">
        <f>'[1]支出结构（第一组）'!C104+'[1]支出结构（第二组）'!C104+'[1]支出结构（第三组）'!C104+'[1]支出结构（第四组）'!C104+'[1]支出结构（第五组）'!C104+'[1]支出结构（第六组）'!C104+'[1]支出结构（第七组）'!C104+'[1]支出结构（第八组）'!C104</f>
        <v>0</v>
      </c>
      <c r="D105" s="355"/>
      <c r="E105" s="356"/>
      <c r="F105" s="357"/>
    </row>
    <row r="106" ht="11" customHeight="1" spans="1:6">
      <c r="A106" s="360" t="s">
        <v>101</v>
      </c>
      <c r="B106" s="355">
        <f>'[1]支出结构（第一组）'!B105+'[1]支出结构（第二组）'!B105+'[1]支出结构（第三组）'!B105+'[1]支出结构（第四组）'!B105+'[1]支出结构（第五组）'!B105+'[1]支出结构（第六组）'!B105+'[1]支出结构（第七组）'!B105+'[1]支出结构（第八组）'!B105</f>
        <v>0</v>
      </c>
      <c r="C106" s="355">
        <f>'[1]支出结构（第一组）'!C105+'[1]支出结构（第二组）'!C105+'[1]支出结构（第三组）'!C105+'[1]支出结构（第四组）'!C105+'[1]支出结构（第五组）'!C105+'[1]支出结构（第六组）'!C105+'[1]支出结构（第七组）'!C105+'[1]支出结构（第八组）'!C105</f>
        <v>0</v>
      </c>
      <c r="D106" s="355"/>
      <c r="E106" s="356"/>
      <c r="F106" s="357"/>
    </row>
    <row r="107" ht="11" customHeight="1" spans="1:6">
      <c r="A107" s="359" t="s">
        <v>102</v>
      </c>
      <c r="B107" s="355">
        <f>'[1]支出结构（第一组）'!B106+'[1]支出结构（第二组）'!B106+'[1]支出结构（第三组）'!B106+'[1]支出结构（第四组）'!B106+'[1]支出结构（第五组）'!B106+'[1]支出结构（第六组）'!B106+'[1]支出结构（第七组）'!B106+'[1]支出结构（第八组）'!B106</f>
        <v>3520.5352</v>
      </c>
      <c r="C107" s="355">
        <f>'[1]支出结构（第一组）'!C106+'[1]支出结构（第二组）'!C106+'[1]支出结构（第三组）'!C106+'[1]支出结构（第四组）'!C106+'[1]支出结构（第五组）'!C106+'[1]支出结构（第六组）'!C106+'[1]支出结构（第七组）'!C106+'[1]支出结构（第八组）'!C106</f>
        <v>3520.5352</v>
      </c>
      <c r="D107" s="355">
        <f t="shared" ref="D107:D112" si="4">B107-C107</f>
        <v>0</v>
      </c>
      <c r="E107" s="356">
        <f t="shared" ref="E107:E112" si="5">D107/B107</f>
        <v>0</v>
      </c>
      <c r="F107" s="357">
        <f t="shared" si="3"/>
        <v>0.146657187355749</v>
      </c>
    </row>
    <row r="108" ht="11" customHeight="1" spans="1:6">
      <c r="A108" s="360" t="s">
        <v>103</v>
      </c>
      <c r="B108" s="355">
        <f>'[1]支出结构（第一组）'!B107+'[1]支出结构（第二组）'!B107+'[1]支出结构（第三组）'!B107+'[1]支出结构（第四组）'!B107+'[1]支出结构（第五组）'!B107+'[1]支出结构（第六组）'!B107+'[1]支出结构（第七组）'!B107+'[1]支出结构（第八组）'!B107</f>
        <v>0</v>
      </c>
      <c r="C108" s="355">
        <f>'[1]支出结构（第一组）'!C107+'[1]支出结构（第二组）'!C107+'[1]支出结构（第三组）'!C107+'[1]支出结构（第四组）'!C107+'[1]支出结构（第五组）'!C107+'[1]支出结构（第六组）'!C107+'[1]支出结构（第七组）'!C107+'[1]支出结构（第八组）'!C107</f>
        <v>0</v>
      </c>
      <c r="D108" s="355"/>
      <c r="E108" s="356"/>
      <c r="F108" s="357"/>
    </row>
    <row r="109" ht="11" customHeight="1" spans="1:6">
      <c r="A109" s="360" t="s">
        <v>104</v>
      </c>
      <c r="B109" s="355">
        <f>'[1]支出结构（第一组）'!B108+'[1]支出结构（第二组）'!B108+'[1]支出结构（第三组）'!B108+'[1]支出结构（第四组）'!B108+'[1]支出结构（第五组）'!B108+'[1]支出结构（第六组）'!B108+'[1]支出结构（第七组）'!B108+'[1]支出结构（第八组）'!B108</f>
        <v>0</v>
      </c>
      <c r="C109" s="355">
        <f>'[1]支出结构（第一组）'!C108+'[1]支出结构（第二组）'!C108+'[1]支出结构（第三组）'!C108+'[1]支出结构（第四组）'!C108+'[1]支出结构（第五组）'!C108+'[1]支出结构（第六组）'!C108+'[1]支出结构（第七组）'!C108+'[1]支出结构（第八组）'!C108</f>
        <v>0</v>
      </c>
      <c r="D109" s="355"/>
      <c r="E109" s="356"/>
      <c r="F109" s="357"/>
    </row>
    <row r="110" ht="11" customHeight="1" spans="1:6">
      <c r="A110" s="362" t="s">
        <v>105</v>
      </c>
      <c r="B110" s="355">
        <f>'[1]支出结构（第一组）'!B109+'[1]支出结构（第二组）'!B109+'[1]支出结构（第三组）'!B109+'[1]支出结构（第四组）'!B109+'[1]支出结构（第五组）'!B109+'[1]支出结构（第六组）'!B109+'[1]支出结构（第七组）'!B109+'[1]支出结构（第八组）'!B109</f>
        <v>265</v>
      </c>
      <c r="C110" s="355">
        <f>'[1]支出结构（第一组）'!C109+'[1]支出结构（第二组）'!C109+'[1]支出结构（第三组）'!C109+'[1]支出结构（第四组）'!C109+'[1]支出结构（第五组）'!C109+'[1]支出结构（第六组）'!C109+'[1]支出结构（第七组）'!C109+'[1]支出结构（第八组）'!C109</f>
        <v>265</v>
      </c>
      <c r="D110" s="355"/>
      <c r="E110" s="356"/>
      <c r="F110" s="357"/>
    </row>
    <row r="111" ht="11" customHeight="1" spans="1:6">
      <c r="A111" s="360" t="s">
        <v>106</v>
      </c>
      <c r="B111" s="355">
        <f>'[1]支出结构（第一组）'!B110+'[1]支出结构（第二组）'!B110+'[1]支出结构（第三组）'!B110+'[1]支出结构（第四组）'!B110+'[1]支出结构（第五组）'!B110+'[1]支出结构（第六组）'!B110+'[1]支出结构（第七组）'!B110+'[1]支出结构（第八组）'!B110</f>
        <v>3255.5352</v>
      </c>
      <c r="C111" s="355">
        <f>'[1]支出结构（第一组）'!C110+'[1]支出结构（第二组）'!C110+'[1]支出结构（第三组）'!C110+'[1]支出结构（第四组）'!C110+'[1]支出结构（第五组）'!C110+'[1]支出结构（第六组）'!C110+'[1]支出结构（第七组）'!C110+'[1]支出结构（第八组）'!C110</f>
        <v>3255.5352</v>
      </c>
      <c r="D111" s="355">
        <f t="shared" si="4"/>
        <v>0</v>
      </c>
      <c r="E111" s="356">
        <f t="shared" si="5"/>
        <v>0</v>
      </c>
      <c r="F111" s="357"/>
    </row>
    <row r="112" ht="11" customHeight="1" spans="1:6">
      <c r="A112" s="354" t="s">
        <v>9</v>
      </c>
      <c r="B112" s="355">
        <f>'[1]支出结构（第一组）'!B111+'[1]支出结构（第二组）'!B111+'[1]支出结构（第三组）'!B111+'[1]支出结构（第四组）'!B111+'[1]支出结构（第五组）'!B111+'[1]支出结构（第六组）'!B111+'[1]支出结构（第七组）'!B111+'[1]支出结构（第八组）'!B111</f>
        <v>24005.199187</v>
      </c>
      <c r="C112" s="355">
        <f>'[1]支出结构（第一组）'!C111+'[1]支出结构（第二组）'!C111+'[1]支出结构（第三组）'!C111+'[1]支出结构（第四组）'!C111+'[1]支出结构（第五组）'!C111+'[1]支出结构（第六组）'!C111+'[1]支出结构（第七组）'!C111+'[1]支出结构（第八组）'!C111</f>
        <v>24004.575587</v>
      </c>
      <c r="D112" s="355">
        <f t="shared" si="4"/>
        <v>0.623600000002625</v>
      </c>
      <c r="E112" s="356">
        <f t="shared" si="5"/>
        <v>2.59777057105335e-5</v>
      </c>
      <c r="F112" s="357">
        <f t="shared" si="3"/>
        <v>0.999973963975109</v>
      </c>
    </row>
    <row r="113" s="344" customFormat="1" ht="18" customHeight="1" spans="1:6">
      <c r="A113" s="363" t="s">
        <v>107</v>
      </c>
      <c r="B113" s="364"/>
      <c r="C113" s="364"/>
      <c r="D113" s="364"/>
      <c r="E113" s="364"/>
      <c r="F113" s="364"/>
    </row>
  </sheetData>
  <mergeCells count="4">
    <mergeCell ref="A2:F2"/>
    <mergeCell ref="A3:F3"/>
    <mergeCell ref="A4:F4"/>
    <mergeCell ref="A113:F113"/>
  </mergeCells>
  <pageMargins left="0.700694444444445" right="0.700694444444445" top="0.751388888888889" bottom="0.751388888888889" header="0.298611111111111" footer="0.298611111111111"/>
  <pageSetup paperSize="9" scale="95" firstPageNumber="23" fitToHeight="0" orientation="portrait" useFirstPageNumber="1"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B43"/>
  <sheetViews>
    <sheetView tabSelected="1" workbookViewId="0">
      <selection activeCell="A1" sqref="A$1:J$1048576"/>
    </sheetView>
  </sheetViews>
  <sheetFormatPr defaultColWidth="8.25" defaultRowHeight="14.4"/>
  <cols>
    <col min="1" max="1" width="4.75" style="286" customWidth="1"/>
    <col min="2" max="2" width="4.83333333333333" style="286" customWidth="1"/>
    <col min="3" max="3" width="9.5" style="287" customWidth="1"/>
    <col min="4" max="4" width="5.25" style="287" customWidth="1"/>
    <col min="5" max="5" width="22.537037037037" style="286" customWidth="1"/>
    <col min="6" max="6" width="37.7777777777778" style="286" customWidth="1"/>
    <col min="7" max="7" width="19.5" style="286" customWidth="1"/>
    <col min="8" max="8" width="59.6666666666667" style="286" hidden="1" customWidth="1"/>
    <col min="9" max="9" width="8.83333333333333" style="286" hidden="1" customWidth="1"/>
    <col min="10" max="10" width="9.16666666666667" style="286" customWidth="1"/>
    <col min="11" max="12" width="8.58333333333333" style="286" hidden="1" customWidth="1"/>
    <col min="13" max="20" width="8.25" style="286" hidden="1" customWidth="1"/>
    <col min="21" max="22" width="8.58333333333333" style="286" hidden="1" customWidth="1"/>
    <col min="23" max="28" width="8.25" style="286" hidden="1" customWidth="1"/>
    <col min="29" max="30" width="8.58333333333333" style="286" hidden="1" customWidth="1"/>
    <col min="31" max="36" width="8.25" style="286" hidden="1" customWidth="1"/>
    <col min="37" max="38" width="8.58333333333333" style="286" hidden="1" customWidth="1"/>
    <col min="39" max="44" width="8.25" style="286" hidden="1" customWidth="1"/>
    <col min="45" max="45" width="9.08333333333333" style="286" hidden="1" customWidth="1"/>
    <col min="46" max="46" width="8.91666666666667" style="286" hidden="1" customWidth="1"/>
    <col min="47" max="47" width="7.91666666666667" style="286" hidden="1" customWidth="1"/>
    <col min="48" max="48" width="7.75" style="286" hidden="1" customWidth="1"/>
    <col min="49" max="49" width="7.91666666666667" style="286" hidden="1" customWidth="1"/>
    <col min="50" max="50" width="8.25" style="286" hidden="1" customWidth="1"/>
    <col min="51" max="51" width="7.75" style="286" hidden="1" customWidth="1"/>
    <col min="52" max="52" width="7.91666666666667" style="286" hidden="1" customWidth="1"/>
    <col min="53" max="54" width="8.58333333333333" style="287" hidden="1" customWidth="1"/>
    <col min="55" max="60" width="8.25" style="287" hidden="1" customWidth="1"/>
    <col min="61" max="62" width="8.58333333333333" style="286" hidden="1" customWidth="1"/>
    <col min="63" max="77" width="8.25" style="286" hidden="1" customWidth="1"/>
    <col min="78" max="78" width="8.25" style="288" hidden="1" customWidth="1"/>
    <col min="79" max="79" width="12.3333333333333" style="286" customWidth="1"/>
    <col min="80" max="16384" width="8.25" style="286"/>
  </cols>
  <sheetData>
    <row r="1" ht="31.2" spans="1:314">
      <c r="A1" s="289" t="s">
        <v>108</v>
      </c>
      <c r="C1" s="286"/>
      <c r="D1" s="286"/>
      <c r="I1" s="297"/>
      <c r="J1" s="298"/>
      <c r="K1" s="297" t="s">
        <v>109</v>
      </c>
      <c r="L1" s="297"/>
      <c r="M1" s="297"/>
      <c r="N1" s="297"/>
      <c r="O1" s="297"/>
      <c r="P1" s="297"/>
      <c r="Q1" s="297"/>
      <c r="R1" s="297"/>
      <c r="S1" s="297"/>
      <c r="T1" s="297"/>
      <c r="U1" s="297" t="s">
        <v>110</v>
      </c>
      <c r="V1" s="297"/>
      <c r="W1" s="297"/>
      <c r="X1" s="297"/>
      <c r="Y1" s="297"/>
      <c r="Z1" s="297"/>
      <c r="AA1" s="297"/>
      <c r="AB1" s="297"/>
      <c r="AC1" s="297" t="s">
        <v>111</v>
      </c>
      <c r="AD1" s="297"/>
      <c r="AE1" s="297"/>
      <c r="AF1" s="297"/>
      <c r="AG1" s="297"/>
      <c r="AH1" s="297"/>
      <c r="AI1" s="297"/>
      <c r="AJ1" s="297"/>
      <c r="AK1" s="317" t="s">
        <v>112</v>
      </c>
      <c r="AL1" s="317"/>
      <c r="AM1" s="317"/>
      <c r="AN1" s="317"/>
      <c r="AO1" s="317"/>
      <c r="AP1" s="317"/>
      <c r="AQ1" s="317"/>
      <c r="AR1" s="317"/>
      <c r="AS1" s="297" t="s">
        <v>113</v>
      </c>
      <c r="AT1" s="297"/>
      <c r="AU1" s="297"/>
      <c r="AV1" s="297"/>
      <c r="AW1" s="297"/>
      <c r="AX1" s="297"/>
      <c r="AY1" s="297"/>
      <c r="AZ1" s="297"/>
      <c r="BA1" s="298" t="s">
        <v>114</v>
      </c>
      <c r="BB1" s="298"/>
      <c r="BC1" s="298"/>
      <c r="BD1" s="298"/>
      <c r="BE1" s="298"/>
      <c r="BF1" s="298"/>
      <c r="BG1" s="298"/>
      <c r="BH1" s="298"/>
      <c r="BI1" s="297" t="s">
        <v>115</v>
      </c>
      <c r="BJ1" s="297"/>
      <c r="BK1" s="297"/>
      <c r="BL1" s="297"/>
      <c r="BM1" s="297"/>
      <c r="BN1" s="297"/>
      <c r="BO1" s="297"/>
      <c r="BP1" s="297"/>
      <c r="BQ1" s="297" t="s">
        <v>116</v>
      </c>
      <c r="BR1" s="297"/>
      <c r="BS1" s="297"/>
      <c r="BT1" s="297"/>
      <c r="BU1" s="297"/>
      <c r="BV1" s="297"/>
      <c r="BW1" s="297"/>
      <c r="BX1" s="297"/>
      <c r="BY1" s="297"/>
      <c r="BZ1" s="339"/>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c r="IW1" s="297"/>
      <c r="IX1" s="297"/>
      <c r="IY1" s="297"/>
      <c r="IZ1" s="297"/>
      <c r="JA1" s="297"/>
      <c r="JB1" s="297"/>
      <c r="JC1" s="297"/>
      <c r="JD1" s="297"/>
      <c r="JE1" s="297"/>
      <c r="JF1" s="297"/>
      <c r="JG1" s="297"/>
      <c r="JH1" s="297"/>
      <c r="JI1" s="297"/>
      <c r="JJ1" s="297"/>
      <c r="JK1" s="297"/>
      <c r="JL1" s="297"/>
      <c r="JM1" s="297"/>
      <c r="JN1" s="297"/>
      <c r="JO1" s="297"/>
      <c r="JP1" s="297"/>
      <c r="JQ1" s="297"/>
      <c r="JR1" s="297"/>
      <c r="JS1" s="297"/>
      <c r="JT1" s="297"/>
      <c r="JU1" s="297"/>
      <c r="JV1" s="297"/>
      <c r="JW1" s="297"/>
      <c r="JX1" s="297"/>
      <c r="JY1" s="297"/>
      <c r="JZ1" s="297"/>
      <c r="KA1" s="297"/>
      <c r="KB1" s="297"/>
      <c r="KC1" s="297"/>
      <c r="KD1" s="297"/>
      <c r="KE1" s="297"/>
      <c r="KF1" s="297"/>
      <c r="KG1" s="297"/>
      <c r="KH1" s="297"/>
      <c r="KI1" s="297"/>
      <c r="KJ1" s="297"/>
      <c r="KK1" s="297"/>
      <c r="KL1" s="297"/>
      <c r="KM1" s="297"/>
      <c r="KN1" s="297"/>
      <c r="KO1" s="297"/>
      <c r="KP1" s="297"/>
      <c r="KQ1" s="297"/>
      <c r="KR1" s="297"/>
      <c r="KS1" s="297"/>
      <c r="KT1" s="297"/>
      <c r="KU1" s="297"/>
      <c r="KV1" s="297"/>
      <c r="KW1" s="297"/>
      <c r="KX1" s="297"/>
      <c r="KY1" s="297"/>
      <c r="KZ1" s="297"/>
      <c r="LA1" s="297"/>
      <c r="LB1" s="297"/>
    </row>
    <row r="2" ht="18.75" customHeight="1" spans="1:314">
      <c r="A2" s="290" t="s">
        <v>117</v>
      </c>
      <c r="B2" s="290"/>
      <c r="C2" s="290"/>
      <c r="D2" s="290"/>
      <c r="E2" s="290"/>
      <c r="F2" s="290"/>
      <c r="G2" s="290"/>
      <c r="H2" s="290"/>
      <c r="I2" s="299" t="s">
        <v>118</v>
      </c>
      <c r="J2" s="290"/>
      <c r="K2" s="300" t="s">
        <v>119</v>
      </c>
      <c r="L2" s="301"/>
      <c r="M2" s="300" t="s">
        <v>120</v>
      </c>
      <c r="N2" s="301"/>
      <c r="O2" s="300" t="s">
        <v>121</v>
      </c>
      <c r="P2" s="301"/>
      <c r="Q2" s="300" t="s">
        <v>122</v>
      </c>
      <c r="R2" s="301"/>
      <c r="S2" s="300" t="s">
        <v>123</v>
      </c>
      <c r="T2" s="301"/>
      <c r="U2" s="300" t="s">
        <v>124</v>
      </c>
      <c r="V2" s="301"/>
      <c r="W2" s="300" t="s">
        <v>125</v>
      </c>
      <c r="X2" s="301"/>
      <c r="Y2" s="300" t="s">
        <v>126</v>
      </c>
      <c r="Z2" s="301"/>
      <c r="AA2" s="300" t="s">
        <v>127</v>
      </c>
      <c r="AB2" s="301"/>
      <c r="AC2" s="300" t="s">
        <v>128</v>
      </c>
      <c r="AD2" s="301"/>
      <c r="AE2" s="300" t="s">
        <v>129</v>
      </c>
      <c r="AF2" s="301"/>
      <c r="AG2" s="300" t="s">
        <v>130</v>
      </c>
      <c r="AH2" s="301"/>
      <c r="AI2" s="300" t="s">
        <v>131</v>
      </c>
      <c r="AJ2" s="301"/>
      <c r="AK2" s="318" t="s">
        <v>132</v>
      </c>
      <c r="AL2" s="301"/>
      <c r="AM2" s="318" t="s">
        <v>133</v>
      </c>
      <c r="AN2" s="301"/>
      <c r="AO2" s="318" t="s">
        <v>134</v>
      </c>
      <c r="AP2" s="301"/>
      <c r="AQ2" s="318" t="s">
        <v>135</v>
      </c>
      <c r="AR2" s="301"/>
      <c r="AS2" s="300" t="s">
        <v>136</v>
      </c>
      <c r="AT2" s="301"/>
      <c r="AU2" s="300" t="s">
        <v>137</v>
      </c>
      <c r="AV2" s="301"/>
      <c r="AW2" s="300" t="s">
        <v>138</v>
      </c>
      <c r="AX2" s="301"/>
      <c r="AY2" s="300" t="s">
        <v>139</v>
      </c>
      <c r="AZ2" s="301"/>
      <c r="BA2" s="300" t="s">
        <v>140</v>
      </c>
      <c r="BB2" s="301"/>
      <c r="BC2" s="300" t="s">
        <v>141</v>
      </c>
      <c r="BD2" s="301"/>
      <c r="BE2" s="300" t="s">
        <v>142</v>
      </c>
      <c r="BF2" s="301"/>
      <c r="BG2" s="300" t="s">
        <v>143</v>
      </c>
      <c r="BH2" s="301"/>
      <c r="BI2" s="300" t="s">
        <v>144</v>
      </c>
      <c r="BJ2" s="301"/>
      <c r="BK2" s="300" t="s">
        <v>145</v>
      </c>
      <c r="BL2" s="301"/>
      <c r="BM2" s="300" t="s">
        <v>146</v>
      </c>
      <c r="BN2" s="301"/>
      <c r="BO2" s="300" t="s">
        <v>147</v>
      </c>
      <c r="BP2" s="301"/>
      <c r="BQ2" s="300" t="s">
        <v>148</v>
      </c>
      <c r="BR2" s="301"/>
      <c r="BS2" s="300" t="s">
        <v>149</v>
      </c>
      <c r="BT2" s="301"/>
      <c r="BU2" s="300" t="s">
        <v>150</v>
      </c>
      <c r="BV2" s="301"/>
      <c r="BW2" s="300" t="s">
        <v>151</v>
      </c>
      <c r="BX2" s="301"/>
      <c r="BY2" s="300" t="s">
        <v>152</v>
      </c>
      <c r="BZ2" s="301"/>
      <c r="CA2" s="308"/>
      <c r="CB2" s="308"/>
      <c r="CC2" s="308"/>
      <c r="CD2" s="308"/>
      <c r="CE2" s="308"/>
      <c r="CF2" s="308"/>
      <c r="CG2" s="308"/>
      <c r="CH2" s="308"/>
      <c r="CI2" s="308"/>
      <c r="CJ2" s="308"/>
      <c r="CK2" s="308"/>
      <c r="CL2" s="308"/>
      <c r="CM2" s="308"/>
      <c r="CN2" s="308"/>
      <c r="CO2" s="308"/>
      <c r="CP2" s="308"/>
      <c r="CQ2" s="308"/>
      <c r="CR2" s="308"/>
      <c r="CS2" s="308"/>
      <c r="CT2" s="308"/>
      <c r="CU2" s="308"/>
      <c r="CV2" s="308"/>
      <c r="CW2" s="308"/>
      <c r="CX2" s="308"/>
      <c r="CY2" s="308"/>
      <c r="CZ2" s="308"/>
      <c r="DA2" s="308"/>
      <c r="DB2" s="308"/>
      <c r="DC2" s="308"/>
      <c r="DD2" s="308"/>
      <c r="DE2" s="308"/>
      <c r="DF2" s="308"/>
      <c r="DG2" s="308"/>
      <c r="DH2" s="308"/>
      <c r="DI2" s="308"/>
      <c r="DJ2" s="308"/>
      <c r="DK2" s="308"/>
      <c r="DL2" s="308"/>
      <c r="DM2" s="308"/>
      <c r="DN2" s="308"/>
      <c r="DO2" s="308"/>
      <c r="DP2" s="308"/>
      <c r="DQ2" s="308"/>
      <c r="DR2" s="308"/>
      <c r="DS2" s="308"/>
      <c r="DT2" s="308"/>
      <c r="DU2" s="308"/>
      <c r="DV2" s="308"/>
      <c r="DW2" s="308"/>
      <c r="DX2" s="308"/>
      <c r="DY2" s="308"/>
      <c r="DZ2" s="308"/>
      <c r="EA2" s="308"/>
      <c r="EB2" s="308"/>
      <c r="EC2" s="308"/>
      <c r="ED2" s="308"/>
      <c r="EE2" s="308"/>
      <c r="EF2" s="308"/>
      <c r="EG2" s="308"/>
      <c r="EH2" s="308"/>
      <c r="EI2" s="308"/>
      <c r="EJ2" s="308"/>
      <c r="EK2" s="308"/>
      <c r="EL2" s="308"/>
      <c r="EM2" s="308"/>
      <c r="EN2" s="308"/>
      <c r="EO2" s="308"/>
      <c r="EP2" s="308"/>
      <c r="EQ2" s="308"/>
      <c r="ER2" s="308"/>
      <c r="ES2" s="308"/>
      <c r="ET2" s="308"/>
      <c r="EU2" s="308"/>
      <c r="EV2" s="308"/>
      <c r="EW2" s="308"/>
      <c r="EX2" s="308"/>
      <c r="EY2" s="308"/>
      <c r="EZ2" s="308"/>
      <c r="FA2" s="308"/>
      <c r="FB2" s="308"/>
      <c r="FC2" s="308"/>
      <c r="FD2" s="308"/>
      <c r="FE2" s="308"/>
      <c r="FF2" s="308"/>
      <c r="FG2" s="308"/>
      <c r="FH2" s="308"/>
      <c r="FI2" s="308"/>
      <c r="FJ2" s="308"/>
      <c r="FK2" s="308"/>
      <c r="FL2" s="308"/>
      <c r="FM2" s="308"/>
      <c r="FN2" s="308"/>
      <c r="FO2" s="308"/>
      <c r="FP2" s="308"/>
      <c r="FQ2" s="308"/>
      <c r="FR2" s="308"/>
      <c r="FS2" s="308"/>
      <c r="FT2" s="308"/>
      <c r="FU2" s="308"/>
      <c r="FV2" s="308"/>
      <c r="FW2" s="308"/>
      <c r="FX2" s="308"/>
      <c r="FY2" s="308"/>
      <c r="FZ2" s="308"/>
      <c r="GA2" s="308"/>
      <c r="GB2" s="308"/>
      <c r="GC2" s="308"/>
      <c r="GD2" s="308"/>
      <c r="GE2" s="308"/>
      <c r="GF2" s="308"/>
      <c r="GG2" s="308"/>
      <c r="GH2" s="308"/>
      <c r="GI2" s="308"/>
      <c r="GJ2" s="308"/>
      <c r="GK2" s="308"/>
      <c r="GL2" s="308"/>
      <c r="GM2" s="308"/>
      <c r="GN2" s="308"/>
      <c r="GO2" s="308"/>
      <c r="GP2" s="308"/>
      <c r="GQ2" s="308"/>
      <c r="GR2" s="308"/>
      <c r="GS2" s="308"/>
      <c r="GT2" s="308"/>
      <c r="GU2" s="308"/>
      <c r="GV2" s="308"/>
      <c r="GW2" s="308"/>
      <c r="GX2" s="308"/>
      <c r="GY2" s="308"/>
      <c r="GZ2" s="308"/>
      <c r="HA2" s="308"/>
      <c r="HB2" s="308"/>
      <c r="HC2" s="308"/>
      <c r="HD2" s="308"/>
      <c r="HE2" s="308"/>
      <c r="HF2" s="308"/>
      <c r="HG2" s="308"/>
      <c r="HH2" s="308"/>
      <c r="HI2" s="308"/>
      <c r="HJ2" s="308"/>
      <c r="HK2" s="308"/>
      <c r="HL2" s="308"/>
      <c r="HM2" s="308"/>
      <c r="HN2" s="308"/>
      <c r="HO2" s="308"/>
      <c r="HP2" s="308"/>
      <c r="HQ2" s="308"/>
      <c r="HR2" s="308"/>
      <c r="HS2" s="308"/>
      <c r="HT2" s="308"/>
      <c r="HU2" s="308"/>
      <c r="HV2" s="308"/>
      <c r="HW2" s="308"/>
      <c r="HX2" s="308"/>
      <c r="HY2" s="308"/>
      <c r="HZ2" s="308"/>
      <c r="IA2" s="308"/>
      <c r="IB2" s="308"/>
      <c r="IC2" s="308"/>
      <c r="ID2" s="308"/>
      <c r="IE2" s="308"/>
      <c r="IF2" s="308"/>
      <c r="IG2" s="308"/>
      <c r="IH2" s="308"/>
      <c r="II2" s="308"/>
      <c r="IJ2" s="308"/>
      <c r="IK2" s="308"/>
      <c r="IL2" s="308"/>
      <c r="IM2" s="308"/>
      <c r="IN2" s="308"/>
      <c r="IO2" s="308"/>
      <c r="IP2" s="308"/>
      <c r="IQ2" s="308"/>
      <c r="IR2" s="308"/>
      <c r="IS2" s="308"/>
      <c r="IT2" s="308"/>
      <c r="IU2" s="308"/>
      <c r="IV2" s="308"/>
      <c r="IW2" s="308"/>
      <c r="IX2" s="308"/>
      <c r="IY2" s="308"/>
      <c r="IZ2" s="308"/>
      <c r="JA2" s="308"/>
      <c r="JB2" s="308"/>
      <c r="JC2" s="308"/>
      <c r="JD2" s="308"/>
      <c r="JE2" s="308"/>
      <c r="JF2" s="308"/>
      <c r="JG2" s="308"/>
      <c r="JH2" s="308"/>
      <c r="JI2" s="308"/>
      <c r="JJ2" s="308"/>
      <c r="JK2" s="308"/>
      <c r="JL2" s="308"/>
      <c r="JM2" s="308"/>
      <c r="JN2" s="308"/>
      <c r="JO2" s="308"/>
      <c r="JP2" s="308"/>
      <c r="JQ2" s="308"/>
      <c r="JR2" s="308"/>
      <c r="JS2" s="308"/>
      <c r="JT2" s="308"/>
      <c r="JU2" s="308"/>
      <c r="JV2" s="308"/>
      <c r="JW2" s="308"/>
      <c r="JX2" s="308"/>
      <c r="JY2" s="308"/>
      <c r="JZ2" s="308"/>
      <c r="KA2" s="308"/>
      <c r="KB2" s="308"/>
      <c r="KC2" s="308"/>
      <c r="KD2" s="308"/>
      <c r="KE2" s="308"/>
      <c r="KF2" s="308"/>
      <c r="KG2" s="308"/>
      <c r="KH2" s="308"/>
      <c r="KI2" s="308"/>
      <c r="KJ2" s="308"/>
      <c r="KK2" s="308"/>
      <c r="KL2" s="308"/>
      <c r="KM2" s="308"/>
      <c r="KN2" s="308"/>
      <c r="KO2" s="308"/>
      <c r="KP2" s="308"/>
      <c r="KQ2" s="308"/>
      <c r="KR2" s="308"/>
      <c r="KS2" s="308"/>
      <c r="KT2" s="308"/>
      <c r="KU2" s="308"/>
      <c r="KV2" s="308"/>
      <c r="KW2" s="308"/>
      <c r="KX2" s="308"/>
      <c r="KY2" s="308"/>
      <c r="KZ2" s="308"/>
      <c r="LA2" s="308"/>
      <c r="LB2" s="308"/>
    </row>
    <row r="3" ht="21.6" spans="1:314">
      <c r="A3" s="291" t="s">
        <v>153</v>
      </c>
      <c r="B3" s="291" t="s">
        <v>154</v>
      </c>
      <c r="C3" s="291" t="s">
        <v>155</v>
      </c>
      <c r="D3" s="291" t="s">
        <v>156</v>
      </c>
      <c r="E3" s="291" t="s">
        <v>157</v>
      </c>
      <c r="F3" s="291" t="s">
        <v>158</v>
      </c>
      <c r="G3" s="291" t="s">
        <v>159</v>
      </c>
      <c r="I3" s="302" t="s">
        <v>160</v>
      </c>
      <c r="J3" s="302" t="s">
        <v>161</v>
      </c>
      <c r="K3" s="303" t="s">
        <v>162</v>
      </c>
      <c r="L3" s="303" t="s">
        <v>163</v>
      </c>
      <c r="M3" s="303" t="s">
        <v>162</v>
      </c>
      <c r="N3" s="303" t="s">
        <v>163</v>
      </c>
      <c r="O3" s="303" t="s">
        <v>162</v>
      </c>
      <c r="P3" s="303" t="s">
        <v>163</v>
      </c>
      <c r="Q3" s="303" t="s">
        <v>162</v>
      </c>
      <c r="R3" s="303" t="s">
        <v>163</v>
      </c>
      <c r="S3" s="303" t="s">
        <v>162</v>
      </c>
      <c r="T3" s="303" t="s">
        <v>163</v>
      </c>
      <c r="U3" s="303" t="s">
        <v>162</v>
      </c>
      <c r="V3" s="303" t="s">
        <v>163</v>
      </c>
      <c r="W3" s="303" t="s">
        <v>162</v>
      </c>
      <c r="X3" s="303" t="s">
        <v>163</v>
      </c>
      <c r="Y3" s="303" t="s">
        <v>162</v>
      </c>
      <c r="Z3" s="303" t="s">
        <v>163</v>
      </c>
      <c r="AA3" s="303" t="s">
        <v>162</v>
      </c>
      <c r="AB3" s="303" t="s">
        <v>163</v>
      </c>
      <c r="AC3" s="303" t="s">
        <v>162</v>
      </c>
      <c r="AD3" s="303" t="s">
        <v>163</v>
      </c>
      <c r="AE3" s="303" t="s">
        <v>162</v>
      </c>
      <c r="AF3" s="303" t="s">
        <v>163</v>
      </c>
      <c r="AG3" s="303" t="s">
        <v>162</v>
      </c>
      <c r="AH3" s="303" t="s">
        <v>163</v>
      </c>
      <c r="AI3" s="303" t="s">
        <v>162</v>
      </c>
      <c r="AJ3" s="303" t="s">
        <v>163</v>
      </c>
      <c r="AK3" s="303" t="s">
        <v>162</v>
      </c>
      <c r="AL3" s="303" t="s">
        <v>163</v>
      </c>
      <c r="AM3" s="303" t="s">
        <v>162</v>
      </c>
      <c r="AN3" s="303" t="s">
        <v>163</v>
      </c>
      <c r="AO3" s="303" t="s">
        <v>162</v>
      </c>
      <c r="AP3" s="303" t="s">
        <v>163</v>
      </c>
      <c r="AQ3" s="303" t="s">
        <v>162</v>
      </c>
      <c r="AR3" s="303" t="s">
        <v>163</v>
      </c>
      <c r="AS3" s="303" t="s">
        <v>162</v>
      </c>
      <c r="AT3" s="303" t="s">
        <v>163</v>
      </c>
      <c r="AU3" s="303" t="s">
        <v>162</v>
      </c>
      <c r="AV3" s="303" t="s">
        <v>163</v>
      </c>
      <c r="AW3" s="303" t="s">
        <v>162</v>
      </c>
      <c r="AX3" s="303" t="s">
        <v>163</v>
      </c>
      <c r="AY3" s="303" t="s">
        <v>162</v>
      </c>
      <c r="AZ3" s="303" t="s">
        <v>163</v>
      </c>
      <c r="BA3" s="303" t="s">
        <v>162</v>
      </c>
      <c r="BB3" s="303" t="s">
        <v>163</v>
      </c>
      <c r="BC3" s="303" t="s">
        <v>162</v>
      </c>
      <c r="BD3" s="303" t="s">
        <v>163</v>
      </c>
      <c r="BE3" s="303" t="s">
        <v>162</v>
      </c>
      <c r="BF3" s="303" t="s">
        <v>163</v>
      </c>
      <c r="BG3" s="303" t="s">
        <v>162</v>
      </c>
      <c r="BH3" s="303" t="s">
        <v>163</v>
      </c>
      <c r="BI3" s="303" t="s">
        <v>162</v>
      </c>
      <c r="BJ3" s="303" t="s">
        <v>163</v>
      </c>
      <c r="BK3" s="303" t="s">
        <v>162</v>
      </c>
      <c r="BL3" s="303" t="s">
        <v>163</v>
      </c>
      <c r="BM3" s="303" t="s">
        <v>162</v>
      </c>
      <c r="BN3" s="303" t="s">
        <v>163</v>
      </c>
      <c r="BO3" s="303" t="s">
        <v>162</v>
      </c>
      <c r="BP3" s="303" t="s">
        <v>163</v>
      </c>
      <c r="BQ3" s="303" t="s">
        <v>162</v>
      </c>
      <c r="BR3" s="303" t="s">
        <v>163</v>
      </c>
      <c r="BS3" s="303" t="s">
        <v>162</v>
      </c>
      <c r="BT3" s="303" t="s">
        <v>163</v>
      </c>
      <c r="BU3" s="303" t="s">
        <v>162</v>
      </c>
      <c r="BV3" s="303" t="s">
        <v>163</v>
      </c>
      <c r="BW3" s="303" t="s">
        <v>162</v>
      </c>
      <c r="BX3" s="303" t="s">
        <v>163</v>
      </c>
      <c r="BY3" s="303" t="s">
        <v>164</v>
      </c>
      <c r="BZ3" s="340" t="s">
        <v>165</v>
      </c>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8"/>
      <c r="DS3" s="308"/>
      <c r="DT3" s="308"/>
      <c r="DU3" s="308"/>
      <c r="DV3" s="308"/>
      <c r="DW3" s="308"/>
      <c r="DX3" s="308"/>
      <c r="DY3" s="308"/>
      <c r="DZ3" s="308"/>
      <c r="EA3" s="308"/>
      <c r="EB3" s="308"/>
      <c r="EC3" s="308"/>
      <c r="ED3" s="308"/>
      <c r="EE3" s="308"/>
      <c r="EF3" s="308"/>
      <c r="EG3" s="308"/>
      <c r="EH3" s="308"/>
      <c r="EI3" s="308"/>
      <c r="EJ3" s="308"/>
      <c r="EK3" s="308"/>
      <c r="EL3" s="308"/>
      <c r="EM3" s="308"/>
      <c r="EN3" s="308"/>
      <c r="EO3" s="308"/>
      <c r="EP3" s="308"/>
      <c r="EQ3" s="308"/>
      <c r="ER3" s="308"/>
      <c r="ES3" s="308"/>
      <c r="ET3" s="308"/>
      <c r="EU3" s="308"/>
      <c r="EV3" s="308"/>
      <c r="EW3" s="308"/>
      <c r="EX3" s="308"/>
      <c r="EY3" s="308"/>
      <c r="EZ3" s="308"/>
      <c r="FA3" s="308"/>
      <c r="FB3" s="308"/>
      <c r="FC3" s="308"/>
      <c r="FD3" s="308"/>
      <c r="FE3" s="308"/>
      <c r="FF3" s="308"/>
      <c r="FG3" s="308"/>
      <c r="FH3" s="308"/>
      <c r="FI3" s="308"/>
      <c r="FJ3" s="308"/>
      <c r="FK3" s="308"/>
      <c r="FL3" s="308"/>
      <c r="FM3" s="308"/>
      <c r="FN3" s="308"/>
      <c r="FO3" s="308"/>
      <c r="FP3" s="308"/>
      <c r="FQ3" s="308"/>
      <c r="FR3" s="308"/>
      <c r="FS3" s="308"/>
      <c r="FT3" s="308"/>
      <c r="FU3" s="308"/>
      <c r="FV3" s="308"/>
      <c r="FW3" s="308"/>
      <c r="FX3" s="308"/>
      <c r="FY3" s="308"/>
      <c r="FZ3" s="308"/>
      <c r="GA3" s="308"/>
      <c r="GB3" s="308"/>
      <c r="GC3" s="308"/>
      <c r="GD3" s="308"/>
      <c r="GE3" s="308"/>
      <c r="GF3" s="308"/>
      <c r="GG3" s="308"/>
      <c r="GH3" s="308"/>
      <c r="GI3" s="308"/>
      <c r="GJ3" s="308"/>
      <c r="GK3" s="308"/>
      <c r="GL3" s="308"/>
      <c r="GM3" s="308"/>
      <c r="GN3" s="308"/>
      <c r="GO3" s="308"/>
      <c r="GP3" s="308"/>
      <c r="GQ3" s="308"/>
      <c r="GR3" s="308"/>
      <c r="GS3" s="308"/>
      <c r="GT3" s="308"/>
      <c r="GU3" s="308"/>
      <c r="GV3" s="308"/>
      <c r="GW3" s="308"/>
      <c r="GX3" s="308"/>
      <c r="GY3" s="308"/>
      <c r="GZ3" s="308"/>
      <c r="HA3" s="308"/>
      <c r="HB3" s="308"/>
      <c r="HC3" s="308"/>
      <c r="HD3" s="308"/>
      <c r="HE3" s="308"/>
      <c r="HF3" s="308"/>
      <c r="HG3" s="308"/>
      <c r="HH3" s="308"/>
      <c r="HI3" s="308"/>
      <c r="HJ3" s="308"/>
      <c r="HK3" s="308"/>
      <c r="HL3" s="308"/>
      <c r="HM3" s="308"/>
      <c r="HN3" s="308"/>
      <c r="HO3" s="308"/>
      <c r="HP3" s="308"/>
      <c r="HQ3" s="308"/>
      <c r="HR3" s="308"/>
      <c r="HS3" s="308"/>
      <c r="HT3" s="308"/>
      <c r="HU3" s="308"/>
      <c r="HV3" s="308"/>
      <c r="HW3" s="308"/>
      <c r="HX3" s="308"/>
      <c r="HY3" s="308"/>
      <c r="HZ3" s="308"/>
      <c r="IA3" s="308"/>
      <c r="IB3" s="308"/>
      <c r="IC3" s="308"/>
      <c r="ID3" s="308"/>
      <c r="IE3" s="308"/>
      <c r="IF3" s="308"/>
      <c r="IG3" s="308"/>
      <c r="IH3" s="308"/>
      <c r="II3" s="308"/>
      <c r="IJ3" s="308"/>
      <c r="IK3" s="308"/>
      <c r="IL3" s="308"/>
      <c r="IM3" s="308"/>
      <c r="IN3" s="308"/>
      <c r="IO3" s="308"/>
      <c r="IP3" s="308"/>
      <c r="IQ3" s="308"/>
      <c r="IR3" s="308"/>
      <c r="IS3" s="308"/>
      <c r="IT3" s="308"/>
      <c r="IU3" s="308"/>
      <c r="IV3" s="308"/>
      <c r="IW3" s="308"/>
      <c r="IX3" s="308"/>
      <c r="IY3" s="308"/>
      <c r="IZ3" s="308"/>
      <c r="JA3" s="308"/>
      <c r="JB3" s="308"/>
      <c r="JC3" s="308"/>
      <c r="JD3" s="308"/>
      <c r="JE3" s="308"/>
      <c r="JF3" s="308"/>
      <c r="JG3" s="308"/>
      <c r="JH3" s="308"/>
      <c r="JI3" s="308"/>
      <c r="JJ3" s="308"/>
      <c r="JK3" s="308"/>
      <c r="JL3" s="308"/>
      <c r="JM3" s="308"/>
      <c r="JN3" s="308"/>
      <c r="JO3" s="308"/>
      <c r="JP3" s="308"/>
      <c r="JQ3" s="308"/>
      <c r="JR3" s="308"/>
      <c r="JS3" s="308"/>
      <c r="JT3" s="308"/>
      <c r="JU3" s="308"/>
      <c r="JV3" s="308"/>
      <c r="JW3" s="308"/>
      <c r="JX3" s="308"/>
      <c r="JY3" s="308"/>
      <c r="JZ3" s="308"/>
      <c r="KA3" s="308"/>
      <c r="KB3" s="308"/>
      <c r="KC3" s="308"/>
      <c r="KD3" s="308"/>
      <c r="KE3" s="308"/>
      <c r="KF3" s="308"/>
      <c r="KG3" s="308"/>
      <c r="KH3" s="308"/>
      <c r="KI3" s="308"/>
      <c r="KJ3" s="308"/>
      <c r="KK3" s="308"/>
      <c r="KL3" s="308"/>
      <c r="KM3" s="308"/>
      <c r="KN3" s="308"/>
      <c r="KO3" s="308"/>
      <c r="KP3" s="308"/>
      <c r="KQ3" s="308"/>
      <c r="KR3" s="308"/>
      <c r="KS3" s="308"/>
      <c r="KT3" s="308"/>
      <c r="KU3" s="308"/>
      <c r="KV3" s="308"/>
      <c r="KW3" s="308"/>
      <c r="KX3" s="308"/>
      <c r="KY3" s="308"/>
      <c r="KZ3" s="308"/>
      <c r="LA3" s="308"/>
      <c r="LB3" s="308"/>
    </row>
    <row r="4" ht="84" customHeight="1" spans="1:314">
      <c r="A4" s="291" t="s">
        <v>166</v>
      </c>
      <c r="B4" s="291" t="s">
        <v>167</v>
      </c>
      <c r="C4" s="291" t="s">
        <v>168</v>
      </c>
      <c r="D4" s="291">
        <v>5</v>
      </c>
      <c r="E4" s="292" t="s">
        <v>169</v>
      </c>
      <c r="F4" s="292" t="s">
        <v>170</v>
      </c>
      <c r="G4" s="292" t="s">
        <v>171</v>
      </c>
      <c r="H4" s="292" t="s">
        <v>172</v>
      </c>
      <c r="I4" s="304">
        <f>BY4/33</f>
        <v>4.94372294372294</v>
      </c>
      <c r="J4" s="304">
        <f>BZ4/33</f>
        <v>4.58917748917749</v>
      </c>
      <c r="K4" s="305">
        <v>5</v>
      </c>
      <c r="L4" s="305">
        <v>5</v>
      </c>
      <c r="M4" s="305">
        <v>5</v>
      </c>
      <c r="N4" s="305">
        <v>5</v>
      </c>
      <c r="O4" s="305">
        <v>3.14285714285714</v>
      </c>
      <c r="P4" s="305">
        <v>3.14285714285714</v>
      </c>
      <c r="Q4" s="305">
        <v>5</v>
      </c>
      <c r="R4" s="305">
        <v>5</v>
      </c>
      <c r="S4" s="305">
        <v>5</v>
      </c>
      <c r="T4" s="305">
        <v>4.5</v>
      </c>
      <c r="U4" s="305">
        <v>5</v>
      </c>
      <c r="V4" s="305">
        <v>5</v>
      </c>
      <c r="W4" s="305">
        <v>5</v>
      </c>
      <c r="X4" s="305">
        <v>5</v>
      </c>
      <c r="Y4" s="305">
        <v>5</v>
      </c>
      <c r="Z4" s="305">
        <v>5</v>
      </c>
      <c r="AA4" s="305">
        <v>5</v>
      </c>
      <c r="AB4" s="305">
        <v>5</v>
      </c>
      <c r="AC4" s="312">
        <f>[2]第3组汇总表!J4</f>
        <v>5</v>
      </c>
      <c r="AD4" s="312">
        <f>[2]第3组汇总表!K4</f>
        <v>5</v>
      </c>
      <c r="AE4" s="312">
        <f>[2]第3组汇总表!L4</f>
        <v>5</v>
      </c>
      <c r="AF4" s="312">
        <v>5</v>
      </c>
      <c r="AG4" s="312">
        <f>[2]第3组汇总表!N4</f>
        <v>5</v>
      </c>
      <c r="AH4" s="312">
        <f>[2]第3组汇总表!O4</f>
        <v>5</v>
      </c>
      <c r="AI4" s="312">
        <f>[2]第3组汇总表!P4</f>
        <v>5</v>
      </c>
      <c r="AJ4" s="312">
        <f>[2]第3组汇总表!Q4</f>
        <v>5</v>
      </c>
      <c r="AK4" s="319">
        <v>5</v>
      </c>
      <c r="AL4" s="319">
        <v>3</v>
      </c>
      <c r="AM4" s="319">
        <v>5</v>
      </c>
      <c r="AN4" s="319">
        <v>5</v>
      </c>
      <c r="AO4" s="319">
        <v>5</v>
      </c>
      <c r="AP4" s="319">
        <v>3</v>
      </c>
      <c r="AQ4" s="319">
        <v>5</v>
      </c>
      <c r="AR4" s="321">
        <v>4</v>
      </c>
      <c r="AS4" s="322">
        <v>5</v>
      </c>
      <c r="AT4" s="323">
        <v>5</v>
      </c>
      <c r="AU4" s="324">
        <v>5</v>
      </c>
      <c r="AV4" s="324">
        <v>5</v>
      </c>
      <c r="AW4" s="329">
        <v>5</v>
      </c>
      <c r="AX4" s="329">
        <v>5</v>
      </c>
      <c r="AY4" s="330">
        <v>5</v>
      </c>
      <c r="AZ4" s="323">
        <v>5</v>
      </c>
      <c r="BA4" s="331">
        <v>5</v>
      </c>
      <c r="BB4" s="331">
        <v>4</v>
      </c>
      <c r="BC4" s="331">
        <v>5</v>
      </c>
      <c r="BD4" s="331">
        <v>5</v>
      </c>
      <c r="BE4" s="331">
        <v>5</v>
      </c>
      <c r="BF4" s="331">
        <v>4.8</v>
      </c>
      <c r="BG4" s="331">
        <v>5</v>
      </c>
      <c r="BH4" s="331">
        <v>4</v>
      </c>
      <c r="BI4" s="291">
        <v>5</v>
      </c>
      <c r="BJ4" s="338">
        <v>4</v>
      </c>
      <c r="BK4" s="291">
        <v>5</v>
      </c>
      <c r="BL4" s="291">
        <v>4</v>
      </c>
      <c r="BM4" s="291">
        <v>5</v>
      </c>
      <c r="BN4" s="291">
        <v>4</v>
      </c>
      <c r="BO4" s="291">
        <v>5</v>
      </c>
      <c r="BP4" s="291">
        <v>4</v>
      </c>
      <c r="BQ4" s="291">
        <v>5</v>
      </c>
      <c r="BR4" s="291">
        <v>5</v>
      </c>
      <c r="BS4" s="291">
        <v>5</v>
      </c>
      <c r="BT4" s="291">
        <v>5</v>
      </c>
      <c r="BU4" s="291">
        <v>5</v>
      </c>
      <c r="BV4" s="291">
        <v>5</v>
      </c>
      <c r="BW4" s="291">
        <v>5</v>
      </c>
      <c r="BX4" s="291">
        <v>5</v>
      </c>
      <c r="BY4" s="341">
        <f>K4+M4+O4+Q4+S4+U4+W4+Y4+AA4+AC4+AE4+AG4+AI4+AK4+AM4+AO4+AQ4+AS4+AU4+AW4+AY4+BA4+BC4+BE4+BG4+BI4+BK4+BM4+BO4+BQ4+BS4+BU4+BW4</f>
        <v>163.142857142857</v>
      </c>
      <c r="BZ4" s="341">
        <f>L4+N4+P4+R4+T4+V4+X4+Z4+AB4+AD4+AF4+AH4+AJ4+AL4+AN4+AP4+AR4+AT4+AV4+AX4+AZ4+BB4+BD4+BF4+BH4+BJ4+BL4+BN4+BP4+BR4+BT4+BV4+BX4</f>
        <v>151.442857142857</v>
      </c>
      <c r="CA4" s="308"/>
      <c r="CB4" s="308"/>
      <c r="CC4" s="308"/>
      <c r="CD4" s="308"/>
      <c r="CE4" s="308"/>
      <c r="CF4" s="308"/>
      <c r="CG4" s="308"/>
      <c r="CH4" s="308"/>
      <c r="CI4" s="308"/>
      <c r="CJ4" s="308"/>
      <c r="CK4" s="308"/>
      <c r="CL4" s="308"/>
      <c r="CM4" s="308"/>
      <c r="CN4" s="308"/>
      <c r="CO4" s="308"/>
      <c r="CP4" s="308"/>
      <c r="CQ4" s="308"/>
      <c r="CR4" s="308"/>
      <c r="CS4" s="308"/>
      <c r="CT4" s="308"/>
      <c r="CU4" s="308"/>
      <c r="CV4" s="308"/>
      <c r="CW4" s="308"/>
      <c r="CX4" s="308"/>
      <c r="CY4" s="308"/>
      <c r="CZ4" s="308"/>
      <c r="DA4" s="308"/>
      <c r="DB4" s="308"/>
      <c r="DC4" s="308"/>
      <c r="DD4" s="308"/>
      <c r="DE4" s="308"/>
      <c r="DF4" s="308"/>
      <c r="DG4" s="308"/>
      <c r="DH4" s="308"/>
      <c r="DI4" s="308"/>
      <c r="DJ4" s="308"/>
      <c r="DK4" s="308"/>
      <c r="DL4" s="308"/>
      <c r="DM4" s="308"/>
      <c r="DN4" s="308"/>
      <c r="DO4" s="308"/>
      <c r="DP4" s="308"/>
      <c r="DQ4" s="308"/>
      <c r="DR4" s="308"/>
      <c r="DS4" s="308"/>
      <c r="DT4" s="308"/>
      <c r="DU4" s="308"/>
      <c r="DV4" s="308"/>
      <c r="DW4" s="308"/>
      <c r="DX4" s="308"/>
      <c r="DY4" s="308"/>
      <c r="DZ4" s="308"/>
      <c r="EA4" s="308"/>
      <c r="EB4" s="308"/>
      <c r="EC4" s="308"/>
      <c r="ED4" s="308"/>
      <c r="EE4" s="308"/>
      <c r="EF4" s="308"/>
      <c r="EG4" s="308"/>
      <c r="EH4" s="308"/>
      <c r="EI4" s="308"/>
      <c r="EJ4" s="308"/>
      <c r="EK4" s="308"/>
      <c r="EL4" s="308"/>
      <c r="EM4" s="308"/>
      <c r="EN4" s="308"/>
      <c r="EO4" s="308"/>
      <c r="EP4" s="308"/>
      <c r="EQ4" s="308"/>
      <c r="ER4" s="308"/>
      <c r="ES4" s="308"/>
      <c r="ET4" s="308"/>
      <c r="EU4" s="308"/>
      <c r="EV4" s="308"/>
      <c r="EW4" s="308"/>
      <c r="EX4" s="308"/>
      <c r="EY4" s="308"/>
      <c r="EZ4" s="308"/>
      <c r="FA4" s="308"/>
      <c r="FB4" s="308"/>
      <c r="FC4" s="308"/>
      <c r="FD4" s="308"/>
      <c r="FE4" s="308"/>
      <c r="FF4" s="308"/>
      <c r="FG4" s="308"/>
      <c r="FH4" s="308"/>
      <c r="FI4" s="308"/>
      <c r="FJ4" s="308"/>
      <c r="FK4" s="308"/>
      <c r="FL4" s="308"/>
      <c r="FM4" s="308"/>
      <c r="FN4" s="308"/>
      <c r="FO4" s="308"/>
      <c r="FP4" s="308"/>
      <c r="FQ4" s="308"/>
      <c r="FR4" s="308"/>
      <c r="FS4" s="308"/>
      <c r="FT4" s="308"/>
      <c r="FU4" s="308"/>
      <c r="FV4" s="308"/>
      <c r="FW4" s="308"/>
      <c r="FX4" s="308"/>
      <c r="FY4" s="308"/>
      <c r="FZ4" s="308"/>
      <c r="GA4" s="308"/>
      <c r="GB4" s="308"/>
      <c r="GC4" s="308"/>
      <c r="GD4" s="308"/>
      <c r="GE4" s="308"/>
      <c r="GF4" s="308"/>
      <c r="GG4" s="308"/>
      <c r="GH4" s="308"/>
      <c r="GI4" s="308"/>
      <c r="GJ4" s="308"/>
      <c r="GK4" s="308"/>
      <c r="GL4" s="308"/>
      <c r="GM4" s="308"/>
      <c r="GN4" s="308"/>
      <c r="GO4" s="308"/>
      <c r="GP4" s="308"/>
      <c r="GQ4" s="308"/>
      <c r="GR4" s="308"/>
      <c r="GS4" s="308"/>
      <c r="GT4" s="308"/>
      <c r="GU4" s="308"/>
      <c r="GV4" s="308"/>
      <c r="GW4" s="308"/>
      <c r="GX4" s="308"/>
      <c r="GY4" s="308"/>
      <c r="GZ4" s="308"/>
      <c r="HA4" s="308"/>
      <c r="HB4" s="308"/>
      <c r="HC4" s="308"/>
      <c r="HD4" s="308"/>
      <c r="HE4" s="308"/>
      <c r="HF4" s="308"/>
      <c r="HG4" s="308"/>
      <c r="HH4" s="308"/>
      <c r="HI4" s="308"/>
      <c r="HJ4" s="308"/>
      <c r="HK4" s="308"/>
      <c r="HL4" s="308"/>
      <c r="HM4" s="308"/>
      <c r="HN4" s="308"/>
      <c r="HO4" s="308"/>
      <c r="HP4" s="308"/>
      <c r="HQ4" s="308"/>
      <c r="HR4" s="308"/>
      <c r="HS4" s="308"/>
      <c r="HT4" s="308"/>
      <c r="HU4" s="308"/>
      <c r="HV4" s="308"/>
      <c r="HW4" s="308"/>
      <c r="HX4" s="308"/>
      <c r="HY4" s="308"/>
      <c r="HZ4" s="308"/>
      <c r="IA4" s="308"/>
      <c r="IB4" s="308"/>
      <c r="IC4" s="308"/>
      <c r="ID4" s="308"/>
      <c r="IE4" s="308"/>
      <c r="IF4" s="308"/>
      <c r="IG4" s="308"/>
      <c r="IH4" s="308"/>
      <c r="II4" s="308"/>
      <c r="IJ4" s="308"/>
      <c r="IK4" s="308"/>
      <c r="IL4" s="308"/>
      <c r="IM4" s="308"/>
      <c r="IN4" s="308"/>
      <c r="IO4" s="308"/>
      <c r="IP4" s="308"/>
      <c r="IQ4" s="308"/>
      <c r="IR4" s="308"/>
      <c r="IS4" s="308"/>
      <c r="IT4" s="308"/>
      <c r="IU4" s="308"/>
      <c r="IV4" s="308"/>
      <c r="IW4" s="308"/>
      <c r="IX4" s="308"/>
      <c r="IY4" s="308"/>
      <c r="IZ4" s="308"/>
      <c r="JA4" s="308"/>
      <c r="JB4" s="308"/>
      <c r="JC4" s="308"/>
      <c r="JD4" s="308"/>
      <c r="JE4" s="308"/>
      <c r="JF4" s="308"/>
      <c r="JG4" s="308"/>
      <c r="JH4" s="308"/>
      <c r="JI4" s="308"/>
      <c r="JJ4" s="308"/>
      <c r="JK4" s="308"/>
      <c r="JL4" s="308"/>
      <c r="JM4" s="308"/>
      <c r="JN4" s="308"/>
      <c r="JO4" s="308"/>
      <c r="JP4" s="308"/>
      <c r="JQ4" s="308"/>
      <c r="JR4" s="308"/>
      <c r="JS4" s="308"/>
      <c r="JT4" s="308"/>
      <c r="JU4" s="308"/>
      <c r="JV4" s="308"/>
      <c r="JW4" s="308"/>
      <c r="JX4" s="308"/>
      <c r="JY4" s="308"/>
      <c r="JZ4" s="308"/>
      <c r="KA4" s="308"/>
      <c r="KB4" s="308"/>
      <c r="KC4" s="308"/>
      <c r="KD4" s="308"/>
      <c r="KE4" s="308"/>
      <c r="KF4" s="308"/>
      <c r="KG4" s="308"/>
      <c r="KH4" s="308"/>
      <c r="KI4" s="308"/>
      <c r="KJ4" s="308"/>
      <c r="KK4" s="308"/>
      <c r="KL4" s="308"/>
      <c r="KM4" s="308"/>
      <c r="KN4" s="308"/>
      <c r="KO4" s="308"/>
      <c r="KP4" s="308"/>
      <c r="KQ4" s="308"/>
      <c r="KR4" s="308"/>
      <c r="KS4" s="308"/>
      <c r="KT4" s="308"/>
      <c r="KU4" s="308"/>
      <c r="KV4" s="308"/>
      <c r="KW4" s="308"/>
      <c r="KX4" s="308"/>
      <c r="KY4" s="308"/>
      <c r="KZ4" s="308"/>
      <c r="LA4" s="308"/>
      <c r="LB4" s="308"/>
    </row>
    <row r="5" ht="59" customHeight="1" spans="1:314">
      <c r="A5" s="291"/>
      <c r="B5" s="291"/>
      <c r="C5" s="291" t="s">
        <v>173</v>
      </c>
      <c r="D5" s="291">
        <v>4</v>
      </c>
      <c r="E5" s="292" t="s">
        <v>174</v>
      </c>
      <c r="F5" s="292" t="s">
        <v>175</v>
      </c>
      <c r="G5" s="292" t="s">
        <v>171</v>
      </c>
      <c r="H5" s="292"/>
      <c r="I5" s="304">
        <f t="shared" ref="I5:J25" si="0">BY5/33</f>
        <v>4</v>
      </c>
      <c r="J5" s="304">
        <f t="shared" si="0"/>
        <v>4</v>
      </c>
      <c r="K5" s="304">
        <v>4</v>
      </c>
      <c r="L5" s="304">
        <v>4</v>
      </c>
      <c r="M5" s="304">
        <v>4</v>
      </c>
      <c r="N5" s="304">
        <v>4</v>
      </c>
      <c r="O5" s="304">
        <v>4</v>
      </c>
      <c r="P5" s="304">
        <v>4</v>
      </c>
      <c r="Q5" s="304">
        <v>4</v>
      </c>
      <c r="R5" s="304">
        <v>4</v>
      </c>
      <c r="S5" s="304">
        <v>4</v>
      </c>
      <c r="T5" s="305">
        <v>4</v>
      </c>
      <c r="U5" s="304">
        <v>4</v>
      </c>
      <c r="V5" s="304">
        <v>4</v>
      </c>
      <c r="W5" s="304">
        <v>4</v>
      </c>
      <c r="X5" s="304">
        <v>4</v>
      </c>
      <c r="Y5" s="304">
        <v>4</v>
      </c>
      <c r="Z5" s="304">
        <v>4</v>
      </c>
      <c r="AA5" s="304">
        <v>4</v>
      </c>
      <c r="AB5" s="304">
        <v>4</v>
      </c>
      <c r="AC5" s="312">
        <f>[2]第3组汇总表!J5</f>
        <v>4</v>
      </c>
      <c r="AD5" s="312">
        <f>[2]第3组汇总表!K5</f>
        <v>4</v>
      </c>
      <c r="AE5" s="312">
        <f>[2]第3组汇总表!L5</f>
        <v>4</v>
      </c>
      <c r="AF5" s="312">
        <v>4</v>
      </c>
      <c r="AG5" s="312">
        <f>[2]第3组汇总表!N5</f>
        <v>4</v>
      </c>
      <c r="AH5" s="312">
        <f>[2]第3组汇总表!O5</f>
        <v>4</v>
      </c>
      <c r="AI5" s="312">
        <f>[2]第3组汇总表!P5</f>
        <v>4</v>
      </c>
      <c r="AJ5" s="312">
        <f>[2]第3组汇总表!Q5</f>
        <v>4</v>
      </c>
      <c r="AK5" s="319">
        <v>4</v>
      </c>
      <c r="AL5" s="319">
        <v>4</v>
      </c>
      <c r="AM5" s="319">
        <v>4</v>
      </c>
      <c r="AN5" s="319">
        <v>4</v>
      </c>
      <c r="AO5" s="319">
        <v>4</v>
      </c>
      <c r="AP5" s="319">
        <v>4</v>
      </c>
      <c r="AQ5" s="319">
        <v>4</v>
      </c>
      <c r="AR5" s="321">
        <v>4</v>
      </c>
      <c r="AS5" s="323">
        <v>4</v>
      </c>
      <c r="AT5" s="323">
        <v>4</v>
      </c>
      <c r="AU5" s="324">
        <v>4</v>
      </c>
      <c r="AV5" s="324">
        <v>4</v>
      </c>
      <c r="AW5" s="329">
        <v>4</v>
      </c>
      <c r="AX5" s="329">
        <v>4</v>
      </c>
      <c r="AY5" s="330">
        <v>4</v>
      </c>
      <c r="AZ5" s="323">
        <v>4</v>
      </c>
      <c r="BA5" s="332">
        <v>4</v>
      </c>
      <c r="BB5" s="331">
        <v>4</v>
      </c>
      <c r="BC5" s="332">
        <v>4</v>
      </c>
      <c r="BD5" s="331">
        <v>4</v>
      </c>
      <c r="BE5" s="332">
        <v>4</v>
      </c>
      <c r="BF5" s="331">
        <v>4</v>
      </c>
      <c r="BG5" s="332">
        <v>4</v>
      </c>
      <c r="BH5" s="331">
        <v>4</v>
      </c>
      <c r="BI5" s="291">
        <v>4</v>
      </c>
      <c r="BJ5" s="338">
        <v>4</v>
      </c>
      <c r="BK5" s="291">
        <v>4</v>
      </c>
      <c r="BL5" s="291">
        <v>4</v>
      </c>
      <c r="BM5" s="291">
        <v>4</v>
      </c>
      <c r="BN5" s="291">
        <v>4</v>
      </c>
      <c r="BO5" s="291">
        <v>4</v>
      </c>
      <c r="BP5" s="291">
        <v>4</v>
      </c>
      <c r="BQ5" s="291">
        <v>4</v>
      </c>
      <c r="BR5" s="291">
        <v>4</v>
      </c>
      <c r="BS5" s="291">
        <v>4</v>
      </c>
      <c r="BT5" s="291">
        <v>4</v>
      </c>
      <c r="BU5" s="291">
        <v>4</v>
      </c>
      <c r="BV5" s="291">
        <v>4</v>
      </c>
      <c r="BW5" s="291">
        <v>4</v>
      </c>
      <c r="BX5" s="291">
        <v>4</v>
      </c>
      <c r="BY5" s="341">
        <f t="shared" ref="BY5:BZ25" si="1">K5+M5+O5+Q5+S5+U5+W5+Y5+AA5+AC5+AE5+AG5+AI5+AK5+AM5+AO5+AQ5+AS5+AU5+AW5+AY5+BA5+BC5+BE5+BG5+BI5+BK5+BM5+BO5+BQ5+BS5+BU5+BW5</f>
        <v>132</v>
      </c>
      <c r="BZ5" s="341">
        <f t="shared" si="1"/>
        <v>132</v>
      </c>
      <c r="CA5" s="308"/>
      <c r="CB5" s="308"/>
      <c r="CC5" s="308"/>
      <c r="CD5" s="308"/>
      <c r="CE5" s="308"/>
      <c r="CF5" s="308"/>
      <c r="CG5" s="308"/>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8"/>
      <c r="DG5" s="308"/>
      <c r="DH5" s="308"/>
      <c r="DI5" s="308"/>
      <c r="DJ5" s="308"/>
      <c r="DK5" s="308"/>
      <c r="DL5" s="308"/>
      <c r="DM5" s="308"/>
      <c r="DN5" s="308"/>
      <c r="DO5" s="308"/>
      <c r="DP5" s="308"/>
      <c r="DQ5" s="308"/>
      <c r="DR5" s="308"/>
      <c r="DS5" s="308"/>
      <c r="DT5" s="308"/>
      <c r="DU5" s="308"/>
      <c r="DV5" s="308"/>
      <c r="DW5" s="308"/>
      <c r="DX5" s="308"/>
      <c r="DY5" s="308"/>
      <c r="DZ5" s="308"/>
      <c r="EA5" s="308"/>
      <c r="EB5" s="308"/>
      <c r="EC5" s="308"/>
      <c r="ED5" s="308"/>
      <c r="EE5" s="308"/>
      <c r="EF5" s="308"/>
      <c r="EG5" s="308"/>
      <c r="EH5" s="308"/>
      <c r="EI5" s="308"/>
      <c r="EJ5" s="308"/>
      <c r="EK5" s="308"/>
      <c r="EL5" s="308"/>
      <c r="EM5" s="308"/>
      <c r="EN5" s="308"/>
      <c r="EO5" s="308"/>
      <c r="EP5" s="308"/>
      <c r="EQ5" s="308"/>
      <c r="ER5" s="308"/>
      <c r="ES5" s="308"/>
      <c r="ET5" s="308"/>
      <c r="EU5" s="308"/>
      <c r="EV5" s="308"/>
      <c r="EW5" s="308"/>
      <c r="EX5" s="308"/>
      <c r="EY5" s="308"/>
      <c r="EZ5" s="308"/>
      <c r="FA5" s="308"/>
      <c r="FB5" s="308"/>
      <c r="FC5" s="308"/>
      <c r="FD5" s="308"/>
      <c r="FE5" s="308"/>
      <c r="FF5" s="308"/>
      <c r="FG5" s="308"/>
      <c r="FH5" s="308"/>
      <c r="FI5" s="308"/>
      <c r="FJ5" s="308"/>
      <c r="FK5" s="308"/>
      <c r="FL5" s="308"/>
      <c r="FM5" s="308"/>
      <c r="FN5" s="308"/>
      <c r="FO5" s="308"/>
      <c r="FP5" s="308"/>
      <c r="FQ5" s="308"/>
      <c r="FR5" s="308"/>
      <c r="FS5" s="308"/>
      <c r="FT5" s="308"/>
      <c r="FU5" s="308"/>
      <c r="FV5" s="308"/>
      <c r="FW5" s="308"/>
      <c r="FX5" s="308"/>
      <c r="FY5" s="308"/>
      <c r="FZ5" s="308"/>
      <c r="GA5" s="308"/>
      <c r="GB5" s="308"/>
      <c r="GC5" s="308"/>
      <c r="GD5" s="308"/>
      <c r="GE5" s="308"/>
      <c r="GF5" s="308"/>
      <c r="GG5" s="308"/>
      <c r="GH5" s="308"/>
      <c r="GI5" s="308"/>
      <c r="GJ5" s="308"/>
      <c r="GK5" s="308"/>
      <c r="GL5" s="308"/>
      <c r="GM5" s="308"/>
      <c r="GN5" s="308"/>
      <c r="GO5" s="308"/>
      <c r="GP5" s="308"/>
      <c r="GQ5" s="308"/>
      <c r="GR5" s="308"/>
      <c r="GS5" s="308"/>
      <c r="GT5" s="308"/>
      <c r="GU5" s="308"/>
      <c r="GV5" s="308"/>
      <c r="GW5" s="308"/>
      <c r="GX5" s="308"/>
      <c r="GY5" s="308"/>
      <c r="GZ5" s="308"/>
      <c r="HA5" s="308"/>
      <c r="HB5" s="308"/>
      <c r="HC5" s="308"/>
      <c r="HD5" s="308"/>
      <c r="HE5" s="308"/>
      <c r="HF5" s="308"/>
      <c r="HG5" s="308"/>
      <c r="HH5" s="308"/>
      <c r="HI5" s="308"/>
      <c r="HJ5" s="308"/>
      <c r="HK5" s="308"/>
      <c r="HL5" s="308"/>
      <c r="HM5" s="308"/>
      <c r="HN5" s="308"/>
      <c r="HO5" s="308"/>
      <c r="HP5" s="308"/>
      <c r="HQ5" s="308"/>
      <c r="HR5" s="308"/>
      <c r="HS5" s="308"/>
      <c r="HT5" s="308"/>
      <c r="HU5" s="308"/>
      <c r="HV5" s="308"/>
      <c r="HW5" s="308"/>
      <c r="HX5" s="308"/>
      <c r="HY5" s="308"/>
      <c r="HZ5" s="308"/>
      <c r="IA5" s="308"/>
      <c r="IB5" s="308"/>
      <c r="IC5" s="308"/>
      <c r="ID5" s="308"/>
      <c r="IE5" s="308"/>
      <c r="IF5" s="308"/>
      <c r="IG5" s="308"/>
      <c r="IH5" s="308"/>
      <c r="II5" s="308"/>
      <c r="IJ5" s="308"/>
      <c r="IK5" s="308"/>
      <c r="IL5" s="308"/>
      <c r="IM5" s="308"/>
      <c r="IN5" s="308"/>
      <c r="IO5" s="308"/>
      <c r="IP5" s="308"/>
      <c r="IQ5" s="308"/>
      <c r="IR5" s="308"/>
      <c r="IS5" s="308"/>
      <c r="IT5" s="308"/>
      <c r="IU5" s="308"/>
      <c r="IV5" s="308"/>
      <c r="IW5" s="308"/>
      <c r="IX5" s="308"/>
      <c r="IY5" s="308"/>
      <c r="IZ5" s="308"/>
      <c r="JA5" s="308"/>
      <c r="JB5" s="308"/>
      <c r="JC5" s="308"/>
      <c r="JD5" s="308"/>
      <c r="JE5" s="308"/>
      <c r="JF5" s="308"/>
      <c r="JG5" s="308"/>
      <c r="JH5" s="308"/>
      <c r="JI5" s="308"/>
      <c r="JJ5" s="308"/>
      <c r="JK5" s="308"/>
      <c r="JL5" s="308"/>
      <c r="JM5" s="308"/>
      <c r="JN5" s="308"/>
      <c r="JO5" s="308"/>
      <c r="JP5" s="308"/>
      <c r="JQ5" s="308"/>
      <c r="JR5" s="308"/>
      <c r="JS5" s="308"/>
      <c r="JT5" s="308"/>
      <c r="JU5" s="308"/>
      <c r="JV5" s="308"/>
      <c r="JW5" s="308"/>
      <c r="JX5" s="308"/>
      <c r="JY5" s="308"/>
      <c r="JZ5" s="308"/>
      <c r="KA5" s="308"/>
      <c r="KB5" s="308"/>
      <c r="KC5" s="308"/>
      <c r="KD5" s="308"/>
      <c r="KE5" s="308"/>
      <c r="KF5" s="308"/>
      <c r="KG5" s="308"/>
      <c r="KH5" s="308"/>
      <c r="KI5" s="308"/>
      <c r="KJ5" s="308"/>
      <c r="KK5" s="308"/>
      <c r="KL5" s="308"/>
      <c r="KM5" s="308"/>
      <c r="KN5" s="308"/>
      <c r="KO5" s="308"/>
      <c r="KP5" s="308"/>
      <c r="KQ5" s="308"/>
      <c r="KR5" s="308"/>
      <c r="KS5" s="308"/>
      <c r="KT5" s="308"/>
      <c r="KU5" s="308"/>
      <c r="KV5" s="308"/>
      <c r="KW5" s="308"/>
      <c r="KX5" s="308"/>
      <c r="KY5" s="308"/>
      <c r="KZ5" s="308"/>
      <c r="LA5" s="308"/>
      <c r="LB5" s="308"/>
    </row>
    <row r="6" ht="76.5" customHeight="1" spans="1:314">
      <c r="A6" s="291"/>
      <c r="B6" s="291"/>
      <c r="C6" s="291" t="s">
        <v>176</v>
      </c>
      <c r="D6" s="291">
        <v>3</v>
      </c>
      <c r="E6" s="292" t="s">
        <v>177</v>
      </c>
      <c r="F6" s="292" t="s">
        <v>178</v>
      </c>
      <c r="G6" s="292" t="s">
        <v>171</v>
      </c>
      <c r="H6" s="292" t="s">
        <v>179</v>
      </c>
      <c r="I6" s="304">
        <f t="shared" si="0"/>
        <v>2.99909090909091</v>
      </c>
      <c r="J6" s="304">
        <f t="shared" si="0"/>
        <v>2.95151515151515</v>
      </c>
      <c r="K6" s="304">
        <v>3</v>
      </c>
      <c r="L6" s="304">
        <v>3</v>
      </c>
      <c r="M6" s="304">
        <v>3</v>
      </c>
      <c r="N6" s="304">
        <v>3</v>
      </c>
      <c r="O6" s="304">
        <v>3</v>
      </c>
      <c r="P6" s="304">
        <v>3</v>
      </c>
      <c r="Q6" s="304">
        <v>3</v>
      </c>
      <c r="R6" s="304">
        <v>3</v>
      </c>
      <c r="S6" s="304">
        <v>3</v>
      </c>
      <c r="T6" s="305">
        <v>3</v>
      </c>
      <c r="U6" s="304">
        <v>3</v>
      </c>
      <c r="V6" s="304">
        <v>3</v>
      </c>
      <c r="W6" s="304">
        <v>3</v>
      </c>
      <c r="X6" s="304">
        <v>3</v>
      </c>
      <c r="Y6" s="304">
        <v>3</v>
      </c>
      <c r="Z6" s="304">
        <v>3</v>
      </c>
      <c r="AA6" s="304">
        <v>3</v>
      </c>
      <c r="AB6" s="304">
        <v>3</v>
      </c>
      <c r="AC6" s="312">
        <f>[2]第3组汇总表!J6</f>
        <v>3</v>
      </c>
      <c r="AD6" s="312">
        <f>[2]第3组汇总表!K6</f>
        <v>3</v>
      </c>
      <c r="AE6" s="312">
        <f>[2]第3组汇总表!L6</f>
        <v>3</v>
      </c>
      <c r="AF6" s="312">
        <v>3</v>
      </c>
      <c r="AG6" s="312">
        <f>[2]第3组汇总表!N6</f>
        <v>3</v>
      </c>
      <c r="AH6" s="312">
        <f>[2]第3组汇总表!O6</f>
        <v>3</v>
      </c>
      <c r="AI6" s="312">
        <f>[2]第3组汇总表!P6</f>
        <v>3</v>
      </c>
      <c r="AJ6" s="312">
        <f>[2]第3组汇总表!Q6</f>
        <v>3</v>
      </c>
      <c r="AK6" s="319">
        <v>2.97</v>
      </c>
      <c r="AL6" s="319">
        <v>3</v>
      </c>
      <c r="AM6" s="319">
        <v>3</v>
      </c>
      <c r="AN6" s="319">
        <v>3</v>
      </c>
      <c r="AO6" s="319">
        <v>3</v>
      </c>
      <c r="AP6" s="319">
        <v>3</v>
      </c>
      <c r="AQ6" s="319">
        <v>3</v>
      </c>
      <c r="AR6" s="321">
        <v>3</v>
      </c>
      <c r="AS6" s="323">
        <v>3</v>
      </c>
      <c r="AT6" s="323">
        <v>3</v>
      </c>
      <c r="AU6" s="324">
        <v>3</v>
      </c>
      <c r="AV6" s="324">
        <v>3</v>
      </c>
      <c r="AW6" s="329">
        <v>3</v>
      </c>
      <c r="AX6" s="329">
        <v>3</v>
      </c>
      <c r="AY6" s="330">
        <v>3</v>
      </c>
      <c r="AZ6" s="323">
        <v>3</v>
      </c>
      <c r="BA6" s="332">
        <v>3</v>
      </c>
      <c r="BB6" s="331">
        <v>3</v>
      </c>
      <c r="BC6" s="332">
        <v>3</v>
      </c>
      <c r="BD6" s="331">
        <v>3</v>
      </c>
      <c r="BE6" s="332">
        <v>3</v>
      </c>
      <c r="BF6" s="331">
        <v>3</v>
      </c>
      <c r="BG6" s="332">
        <v>3</v>
      </c>
      <c r="BH6" s="331">
        <v>2.9</v>
      </c>
      <c r="BI6" s="291">
        <v>3</v>
      </c>
      <c r="BJ6" s="338">
        <v>2.5</v>
      </c>
      <c r="BK6" s="291">
        <v>3</v>
      </c>
      <c r="BL6" s="291">
        <v>2.5</v>
      </c>
      <c r="BM6" s="291">
        <v>3</v>
      </c>
      <c r="BN6" s="291">
        <v>2.5</v>
      </c>
      <c r="BO6" s="291">
        <v>3</v>
      </c>
      <c r="BP6" s="291">
        <v>3</v>
      </c>
      <c r="BQ6" s="291">
        <v>3</v>
      </c>
      <c r="BR6" s="291">
        <v>3</v>
      </c>
      <c r="BS6" s="291">
        <v>3</v>
      </c>
      <c r="BT6" s="291">
        <v>3</v>
      </c>
      <c r="BU6" s="291">
        <v>3</v>
      </c>
      <c r="BV6" s="291">
        <v>3</v>
      </c>
      <c r="BW6" s="291">
        <v>3</v>
      </c>
      <c r="BX6" s="291">
        <v>3</v>
      </c>
      <c r="BY6" s="341">
        <f t="shared" si="1"/>
        <v>98.97</v>
      </c>
      <c r="BZ6" s="341">
        <f t="shared" si="1"/>
        <v>97.4</v>
      </c>
      <c r="CA6" s="308"/>
      <c r="CB6" s="308"/>
      <c r="CC6" s="308"/>
      <c r="CD6" s="308"/>
      <c r="CE6" s="308"/>
      <c r="CF6" s="308"/>
      <c r="CG6" s="308"/>
      <c r="CH6" s="308"/>
      <c r="CI6" s="308"/>
      <c r="CJ6" s="308"/>
      <c r="CK6" s="308"/>
      <c r="CL6" s="308"/>
      <c r="CM6" s="308"/>
      <c r="CN6" s="308"/>
      <c r="CO6" s="308"/>
      <c r="CP6" s="308"/>
      <c r="CQ6" s="308"/>
      <c r="CR6" s="308"/>
      <c r="CS6" s="308"/>
      <c r="CT6" s="308"/>
      <c r="CU6" s="308"/>
      <c r="CV6" s="308"/>
      <c r="CW6" s="308"/>
      <c r="CX6" s="308"/>
      <c r="CY6" s="308"/>
      <c r="CZ6" s="308"/>
      <c r="DA6" s="308"/>
      <c r="DB6" s="308"/>
      <c r="DC6" s="308"/>
      <c r="DD6" s="308"/>
      <c r="DE6" s="308"/>
      <c r="DF6" s="308"/>
      <c r="DG6" s="308"/>
      <c r="DH6" s="308"/>
      <c r="DI6" s="308"/>
      <c r="DJ6" s="308"/>
      <c r="DK6" s="308"/>
      <c r="DL6" s="308"/>
      <c r="DM6" s="308"/>
      <c r="DN6" s="308"/>
      <c r="DO6" s="308"/>
      <c r="DP6" s="308"/>
      <c r="DQ6" s="308"/>
      <c r="DR6" s="308"/>
      <c r="DS6" s="308"/>
      <c r="DT6" s="308"/>
      <c r="DU6" s="308"/>
      <c r="DV6" s="308"/>
      <c r="DW6" s="308"/>
      <c r="DX6" s="308"/>
      <c r="DY6" s="308"/>
      <c r="DZ6" s="308"/>
      <c r="EA6" s="308"/>
      <c r="EB6" s="308"/>
      <c r="EC6" s="308"/>
      <c r="ED6" s="308"/>
      <c r="EE6" s="308"/>
      <c r="EF6" s="308"/>
      <c r="EG6" s="308"/>
      <c r="EH6" s="308"/>
      <c r="EI6" s="308"/>
      <c r="EJ6" s="308"/>
      <c r="EK6" s="308"/>
      <c r="EL6" s="308"/>
      <c r="EM6" s="308"/>
      <c r="EN6" s="308"/>
      <c r="EO6" s="308"/>
      <c r="EP6" s="308"/>
      <c r="EQ6" s="308"/>
      <c r="ER6" s="308"/>
      <c r="ES6" s="308"/>
      <c r="ET6" s="308"/>
      <c r="EU6" s="308"/>
      <c r="EV6" s="308"/>
      <c r="EW6" s="308"/>
      <c r="EX6" s="308"/>
      <c r="EY6" s="308"/>
      <c r="EZ6" s="308"/>
      <c r="FA6" s="308"/>
      <c r="FB6" s="308"/>
      <c r="FC6" s="308"/>
      <c r="FD6" s="308"/>
      <c r="FE6" s="308"/>
      <c r="FF6" s="308"/>
      <c r="FG6" s="308"/>
      <c r="FH6" s="308"/>
      <c r="FI6" s="308"/>
      <c r="FJ6" s="308"/>
      <c r="FK6" s="308"/>
      <c r="FL6" s="308"/>
      <c r="FM6" s="308"/>
      <c r="FN6" s="308"/>
      <c r="FO6" s="308"/>
      <c r="FP6" s="308"/>
      <c r="FQ6" s="308"/>
      <c r="FR6" s="308"/>
      <c r="FS6" s="308"/>
      <c r="FT6" s="308"/>
      <c r="FU6" s="308"/>
      <c r="FV6" s="308"/>
      <c r="FW6" s="308"/>
      <c r="FX6" s="308"/>
      <c r="FY6" s="308"/>
      <c r="FZ6" s="308"/>
      <c r="GA6" s="308"/>
      <c r="GB6" s="308"/>
      <c r="GC6" s="308"/>
      <c r="GD6" s="308"/>
      <c r="GE6" s="308"/>
      <c r="GF6" s="308"/>
      <c r="GG6" s="308"/>
      <c r="GH6" s="308"/>
      <c r="GI6" s="308"/>
      <c r="GJ6" s="308"/>
      <c r="GK6" s="308"/>
      <c r="GL6" s="308"/>
      <c r="GM6" s="308"/>
      <c r="GN6" s="308"/>
      <c r="GO6" s="308"/>
      <c r="GP6" s="308"/>
      <c r="GQ6" s="308"/>
      <c r="GR6" s="308"/>
      <c r="GS6" s="308"/>
      <c r="GT6" s="308"/>
      <c r="GU6" s="308"/>
      <c r="GV6" s="308"/>
      <c r="GW6" s="308"/>
      <c r="GX6" s="308"/>
      <c r="GY6" s="308"/>
      <c r="GZ6" s="308"/>
      <c r="HA6" s="308"/>
      <c r="HB6" s="308"/>
      <c r="HC6" s="308"/>
      <c r="HD6" s="308"/>
      <c r="HE6" s="308"/>
      <c r="HF6" s="308"/>
      <c r="HG6" s="308"/>
      <c r="HH6" s="308"/>
      <c r="HI6" s="308"/>
      <c r="HJ6" s="308"/>
      <c r="HK6" s="308"/>
      <c r="HL6" s="308"/>
      <c r="HM6" s="308"/>
      <c r="HN6" s="308"/>
      <c r="HO6" s="308"/>
      <c r="HP6" s="308"/>
      <c r="HQ6" s="308"/>
      <c r="HR6" s="308"/>
      <c r="HS6" s="308"/>
      <c r="HT6" s="308"/>
      <c r="HU6" s="308"/>
      <c r="HV6" s="308"/>
      <c r="HW6" s="308"/>
      <c r="HX6" s="308"/>
      <c r="HY6" s="308"/>
      <c r="HZ6" s="308"/>
      <c r="IA6" s="308"/>
      <c r="IB6" s="308"/>
      <c r="IC6" s="308"/>
      <c r="ID6" s="308"/>
      <c r="IE6" s="308"/>
      <c r="IF6" s="308"/>
      <c r="IG6" s="308"/>
      <c r="IH6" s="308"/>
      <c r="II6" s="308"/>
      <c r="IJ6" s="308"/>
      <c r="IK6" s="308"/>
      <c r="IL6" s="308"/>
      <c r="IM6" s="308"/>
      <c r="IN6" s="308"/>
      <c r="IO6" s="308"/>
      <c r="IP6" s="308"/>
      <c r="IQ6" s="308"/>
      <c r="IR6" s="308"/>
      <c r="IS6" s="308"/>
      <c r="IT6" s="308"/>
      <c r="IU6" s="308"/>
      <c r="IV6" s="308"/>
      <c r="IW6" s="308"/>
      <c r="IX6" s="308"/>
      <c r="IY6" s="308"/>
      <c r="IZ6" s="308"/>
      <c r="JA6" s="308"/>
      <c r="JB6" s="308"/>
      <c r="JC6" s="308"/>
      <c r="JD6" s="308"/>
      <c r="JE6" s="308"/>
      <c r="JF6" s="308"/>
      <c r="JG6" s="308"/>
      <c r="JH6" s="308"/>
      <c r="JI6" s="308"/>
      <c r="JJ6" s="308"/>
      <c r="JK6" s="308"/>
      <c r="JL6" s="308"/>
      <c r="JM6" s="308"/>
      <c r="JN6" s="308"/>
      <c r="JO6" s="308"/>
      <c r="JP6" s="308"/>
      <c r="JQ6" s="308"/>
      <c r="JR6" s="308"/>
      <c r="JS6" s="308"/>
      <c r="JT6" s="308"/>
      <c r="JU6" s="308"/>
      <c r="JV6" s="308"/>
      <c r="JW6" s="308"/>
      <c r="JX6" s="308"/>
      <c r="JY6" s="308"/>
      <c r="JZ6" s="308"/>
      <c r="KA6" s="308"/>
      <c r="KB6" s="308"/>
      <c r="KC6" s="308"/>
      <c r="KD6" s="308"/>
      <c r="KE6" s="308"/>
      <c r="KF6" s="308"/>
      <c r="KG6" s="308"/>
      <c r="KH6" s="308"/>
      <c r="KI6" s="308"/>
      <c r="KJ6" s="308"/>
      <c r="KK6" s="308"/>
      <c r="KL6" s="308"/>
      <c r="KM6" s="308"/>
      <c r="KN6" s="308"/>
      <c r="KO6" s="308"/>
      <c r="KP6" s="308"/>
      <c r="KQ6" s="308"/>
      <c r="KR6" s="308"/>
      <c r="KS6" s="308"/>
      <c r="KT6" s="308"/>
      <c r="KU6" s="308"/>
      <c r="KV6" s="308"/>
      <c r="KW6" s="308"/>
      <c r="KX6" s="308"/>
      <c r="KY6" s="308"/>
      <c r="KZ6" s="308"/>
      <c r="LA6" s="308"/>
      <c r="LB6" s="308"/>
    </row>
    <row r="7" ht="85" customHeight="1" spans="1:314">
      <c r="A7" s="291"/>
      <c r="B7" s="291" t="s">
        <v>180</v>
      </c>
      <c r="C7" s="291" t="s">
        <v>181</v>
      </c>
      <c r="D7" s="291">
        <v>2</v>
      </c>
      <c r="E7" s="292" t="s">
        <v>182</v>
      </c>
      <c r="F7" s="292" t="s">
        <v>183</v>
      </c>
      <c r="G7" s="292" t="s">
        <v>184</v>
      </c>
      <c r="H7" s="292" t="s">
        <v>184</v>
      </c>
      <c r="I7" s="304">
        <f t="shared" si="0"/>
        <v>1.93617768595041</v>
      </c>
      <c r="J7" s="304">
        <v>1.87</v>
      </c>
      <c r="K7" s="304">
        <v>2</v>
      </c>
      <c r="L7" s="304">
        <v>2</v>
      </c>
      <c r="M7" s="304">
        <v>2</v>
      </c>
      <c r="N7" s="304">
        <v>2</v>
      </c>
      <c r="O7" s="304">
        <v>2</v>
      </c>
      <c r="P7" s="304">
        <v>2</v>
      </c>
      <c r="Q7" s="304">
        <v>2</v>
      </c>
      <c r="R7" s="304">
        <v>2</v>
      </c>
      <c r="S7" s="304">
        <v>2</v>
      </c>
      <c r="T7" s="305">
        <v>2</v>
      </c>
      <c r="U7" s="304">
        <v>2</v>
      </c>
      <c r="V7" s="304">
        <v>2</v>
      </c>
      <c r="W7" s="304">
        <v>2</v>
      </c>
      <c r="X7" s="304">
        <v>2</v>
      </c>
      <c r="Y7" s="304">
        <v>2</v>
      </c>
      <c r="Z7" s="304">
        <v>2</v>
      </c>
      <c r="AA7" s="304">
        <v>2</v>
      </c>
      <c r="AB7" s="304">
        <v>2</v>
      </c>
      <c r="AC7" s="312">
        <f>[2]第3组汇总表!J7</f>
        <v>1.9375</v>
      </c>
      <c r="AD7" s="312">
        <f>[2]第3组汇总表!K7</f>
        <v>2</v>
      </c>
      <c r="AE7" s="312">
        <f>[2]第3组汇总表!L7</f>
        <v>2</v>
      </c>
      <c r="AF7" s="312">
        <v>2</v>
      </c>
      <c r="AG7" s="312">
        <f>[2]第3组汇总表!N7</f>
        <v>2</v>
      </c>
      <c r="AH7" s="312">
        <f>[2]第3组汇总表!O7</f>
        <v>2</v>
      </c>
      <c r="AI7" s="312">
        <f>[2]第3组汇总表!P7</f>
        <v>2</v>
      </c>
      <c r="AJ7" s="312">
        <f>[2]第3组汇总表!Q7</f>
        <v>2</v>
      </c>
      <c r="AK7" s="319">
        <v>2</v>
      </c>
      <c r="AL7" s="319">
        <v>2</v>
      </c>
      <c r="AM7" s="319">
        <v>2</v>
      </c>
      <c r="AN7" s="319">
        <v>1.79</v>
      </c>
      <c r="AO7" s="319">
        <v>2</v>
      </c>
      <c r="AP7" s="319">
        <v>1.67</v>
      </c>
      <c r="AQ7" s="319">
        <v>2</v>
      </c>
      <c r="AR7" s="321">
        <v>1.83</v>
      </c>
      <c r="AS7" s="323">
        <v>1</v>
      </c>
      <c r="AT7" s="323">
        <v>0.28</v>
      </c>
      <c r="AU7" s="325">
        <v>1.13636363636364</v>
      </c>
      <c r="AV7" s="326">
        <v>1.51</v>
      </c>
      <c r="AW7" s="333">
        <v>1.82</v>
      </c>
      <c r="AX7" s="323">
        <v>1.93</v>
      </c>
      <c r="AY7" s="330">
        <v>2</v>
      </c>
      <c r="AZ7" s="323">
        <v>1.61</v>
      </c>
      <c r="BA7" s="332">
        <v>2</v>
      </c>
      <c r="BB7" s="331">
        <v>1.47</v>
      </c>
      <c r="BC7" s="332">
        <v>2</v>
      </c>
      <c r="BD7" s="331">
        <v>2</v>
      </c>
      <c r="BE7" s="332">
        <v>2</v>
      </c>
      <c r="BF7" s="331">
        <v>2</v>
      </c>
      <c r="BG7" s="332">
        <v>2</v>
      </c>
      <c r="BH7" s="331">
        <v>2</v>
      </c>
      <c r="BI7" s="291">
        <v>2</v>
      </c>
      <c r="BJ7" s="338">
        <v>2</v>
      </c>
      <c r="BK7" s="291">
        <v>2</v>
      </c>
      <c r="BL7" s="291">
        <v>2</v>
      </c>
      <c r="BM7" s="291">
        <v>2</v>
      </c>
      <c r="BN7" s="291">
        <v>2</v>
      </c>
      <c r="BO7" s="291">
        <v>2</v>
      </c>
      <c r="BP7" s="319">
        <v>2</v>
      </c>
      <c r="BQ7" s="319">
        <v>2</v>
      </c>
      <c r="BR7" s="319">
        <v>2</v>
      </c>
      <c r="BS7" s="319">
        <v>2</v>
      </c>
      <c r="BT7" s="319">
        <v>1.58</v>
      </c>
      <c r="BU7" s="319">
        <v>2</v>
      </c>
      <c r="BV7" s="319">
        <v>1.08</v>
      </c>
      <c r="BW7" s="319">
        <v>2</v>
      </c>
      <c r="BX7" s="319">
        <v>1.7</v>
      </c>
      <c r="BY7" s="341">
        <f t="shared" si="1"/>
        <v>63.8938636363636</v>
      </c>
      <c r="BZ7" s="341">
        <f t="shared" si="1"/>
        <v>60.45</v>
      </c>
      <c r="CA7" s="308"/>
      <c r="CB7" s="308"/>
      <c r="CC7" s="308"/>
      <c r="CD7" s="308"/>
      <c r="CE7" s="308"/>
      <c r="CF7" s="308"/>
      <c r="CG7" s="308"/>
      <c r="CH7" s="308"/>
      <c r="CI7" s="308"/>
      <c r="CJ7" s="308"/>
      <c r="CK7" s="308"/>
      <c r="CL7" s="308"/>
      <c r="CM7" s="308"/>
      <c r="CN7" s="308"/>
      <c r="CO7" s="308"/>
      <c r="CP7" s="308"/>
      <c r="CQ7" s="308"/>
      <c r="CR7" s="308"/>
      <c r="CS7" s="308"/>
      <c r="CT7" s="308"/>
      <c r="CU7" s="308"/>
      <c r="CV7" s="308"/>
      <c r="CW7" s="308"/>
      <c r="CX7" s="308"/>
      <c r="CY7" s="308"/>
      <c r="CZ7" s="308"/>
      <c r="DA7" s="308"/>
      <c r="DB7" s="308"/>
      <c r="DC7" s="308"/>
      <c r="DD7" s="308"/>
      <c r="DE7" s="308"/>
      <c r="DF7" s="308"/>
      <c r="DG7" s="308"/>
      <c r="DH7" s="308"/>
      <c r="DI7" s="308"/>
      <c r="DJ7" s="308"/>
      <c r="DK7" s="308"/>
      <c r="DL7" s="308"/>
      <c r="DM7" s="308"/>
      <c r="DN7" s="308"/>
      <c r="DO7" s="308"/>
      <c r="DP7" s="308"/>
      <c r="DQ7" s="308"/>
      <c r="DR7" s="308"/>
      <c r="DS7" s="308"/>
      <c r="DT7" s="308"/>
      <c r="DU7" s="308"/>
      <c r="DV7" s="308"/>
      <c r="DW7" s="308"/>
      <c r="DX7" s="308"/>
      <c r="DY7" s="308"/>
      <c r="DZ7" s="308"/>
      <c r="EA7" s="308"/>
      <c r="EB7" s="308"/>
      <c r="EC7" s="308"/>
      <c r="ED7" s="308"/>
      <c r="EE7" s="308"/>
      <c r="EF7" s="308"/>
      <c r="EG7" s="308"/>
      <c r="EH7" s="308"/>
      <c r="EI7" s="308"/>
      <c r="EJ7" s="308"/>
      <c r="EK7" s="308"/>
      <c r="EL7" s="308"/>
      <c r="EM7" s="308"/>
      <c r="EN7" s="308"/>
      <c r="EO7" s="308"/>
      <c r="EP7" s="308"/>
      <c r="EQ7" s="308"/>
      <c r="ER7" s="308"/>
      <c r="ES7" s="308"/>
      <c r="ET7" s="308"/>
      <c r="EU7" s="308"/>
      <c r="EV7" s="308"/>
      <c r="EW7" s="308"/>
      <c r="EX7" s="308"/>
      <c r="EY7" s="308"/>
      <c r="EZ7" s="308"/>
      <c r="FA7" s="308"/>
      <c r="FB7" s="308"/>
      <c r="FC7" s="308"/>
      <c r="FD7" s="308"/>
      <c r="FE7" s="308"/>
      <c r="FF7" s="308"/>
      <c r="FG7" s="308"/>
      <c r="FH7" s="308"/>
      <c r="FI7" s="308"/>
      <c r="FJ7" s="308"/>
      <c r="FK7" s="308"/>
      <c r="FL7" s="308"/>
      <c r="FM7" s="308"/>
      <c r="FN7" s="308"/>
      <c r="FO7" s="308"/>
      <c r="FP7" s="308"/>
      <c r="FQ7" s="308"/>
      <c r="FR7" s="308"/>
      <c r="FS7" s="308"/>
      <c r="FT7" s="308"/>
      <c r="FU7" s="308"/>
      <c r="FV7" s="308"/>
      <c r="FW7" s="308"/>
      <c r="FX7" s="308"/>
      <c r="FY7" s="308"/>
      <c r="FZ7" s="308"/>
      <c r="GA7" s="308"/>
      <c r="GB7" s="308"/>
      <c r="GC7" s="308"/>
      <c r="GD7" s="308"/>
      <c r="GE7" s="308"/>
      <c r="GF7" s="308"/>
      <c r="GG7" s="308"/>
      <c r="GH7" s="308"/>
      <c r="GI7" s="308"/>
      <c r="GJ7" s="308"/>
      <c r="GK7" s="308"/>
      <c r="GL7" s="308"/>
      <c r="GM7" s="308"/>
      <c r="GN7" s="308"/>
      <c r="GO7" s="308"/>
      <c r="GP7" s="308"/>
      <c r="GQ7" s="308"/>
      <c r="GR7" s="308"/>
      <c r="GS7" s="308"/>
      <c r="GT7" s="308"/>
      <c r="GU7" s="308"/>
      <c r="GV7" s="308"/>
      <c r="GW7" s="308"/>
      <c r="GX7" s="308"/>
      <c r="GY7" s="308"/>
      <c r="GZ7" s="308"/>
      <c r="HA7" s="308"/>
      <c r="HB7" s="308"/>
      <c r="HC7" s="308"/>
      <c r="HD7" s="308"/>
      <c r="HE7" s="308"/>
      <c r="HF7" s="308"/>
      <c r="HG7" s="308"/>
      <c r="HH7" s="308"/>
      <c r="HI7" s="308"/>
      <c r="HJ7" s="308"/>
      <c r="HK7" s="308"/>
      <c r="HL7" s="308"/>
      <c r="HM7" s="308"/>
      <c r="HN7" s="308"/>
      <c r="HO7" s="308"/>
      <c r="HP7" s="308"/>
      <c r="HQ7" s="308"/>
      <c r="HR7" s="308"/>
      <c r="HS7" s="308"/>
      <c r="HT7" s="308"/>
      <c r="HU7" s="308"/>
      <c r="HV7" s="308"/>
      <c r="HW7" s="308"/>
      <c r="HX7" s="308"/>
      <c r="HY7" s="308"/>
      <c r="HZ7" s="308"/>
      <c r="IA7" s="308"/>
      <c r="IB7" s="308"/>
      <c r="IC7" s="308"/>
      <c r="ID7" s="308"/>
      <c r="IE7" s="308"/>
      <c r="IF7" s="308"/>
      <c r="IG7" s="308"/>
      <c r="IH7" s="308"/>
      <c r="II7" s="308"/>
      <c r="IJ7" s="308"/>
      <c r="IK7" s="308"/>
      <c r="IL7" s="308"/>
      <c r="IM7" s="308"/>
      <c r="IN7" s="308"/>
      <c r="IO7" s="308"/>
      <c r="IP7" s="308"/>
      <c r="IQ7" s="308"/>
      <c r="IR7" s="308"/>
      <c r="IS7" s="308"/>
      <c r="IT7" s="308"/>
      <c r="IU7" s="308"/>
      <c r="IV7" s="308"/>
      <c r="IW7" s="308"/>
      <c r="IX7" s="308"/>
      <c r="IY7" s="308"/>
      <c r="IZ7" s="308"/>
      <c r="JA7" s="308"/>
      <c r="JB7" s="308"/>
      <c r="JC7" s="308"/>
      <c r="JD7" s="308"/>
      <c r="JE7" s="308"/>
      <c r="JF7" s="308"/>
      <c r="JG7" s="308"/>
      <c r="JH7" s="308"/>
      <c r="JI7" s="308"/>
      <c r="JJ7" s="308"/>
      <c r="JK7" s="308"/>
      <c r="JL7" s="308"/>
      <c r="JM7" s="308"/>
      <c r="JN7" s="308"/>
      <c r="JO7" s="308"/>
      <c r="JP7" s="308"/>
      <c r="JQ7" s="308"/>
      <c r="JR7" s="308"/>
      <c r="JS7" s="308"/>
      <c r="JT7" s="308"/>
      <c r="JU7" s="308"/>
      <c r="JV7" s="308"/>
      <c r="JW7" s="308"/>
      <c r="JX7" s="308"/>
      <c r="JY7" s="308"/>
      <c r="JZ7" s="308"/>
      <c r="KA7" s="308"/>
      <c r="KB7" s="308"/>
      <c r="KC7" s="308"/>
      <c r="KD7" s="308"/>
      <c r="KE7" s="308"/>
      <c r="KF7" s="308"/>
      <c r="KG7" s="308"/>
      <c r="KH7" s="308"/>
      <c r="KI7" s="308"/>
      <c r="KJ7" s="308"/>
      <c r="KK7" s="308"/>
      <c r="KL7" s="308"/>
      <c r="KM7" s="308"/>
      <c r="KN7" s="308"/>
      <c r="KO7" s="308"/>
      <c r="KP7" s="308"/>
      <c r="KQ7" s="308"/>
      <c r="KR7" s="308"/>
      <c r="KS7" s="308"/>
      <c r="KT7" s="308"/>
      <c r="KU7" s="308"/>
      <c r="KV7" s="308"/>
      <c r="KW7" s="308"/>
      <c r="KX7" s="308"/>
      <c r="KY7" s="308"/>
      <c r="KZ7" s="308"/>
      <c r="LA7" s="308"/>
      <c r="LB7" s="308"/>
    </row>
    <row r="8" ht="38" customHeight="1" spans="1:314">
      <c r="A8" s="291"/>
      <c r="B8" s="291"/>
      <c r="C8" s="291" t="s">
        <v>185</v>
      </c>
      <c r="D8" s="291">
        <v>6</v>
      </c>
      <c r="E8" s="292" t="s">
        <v>186</v>
      </c>
      <c r="F8" s="292" t="s">
        <v>187</v>
      </c>
      <c r="G8" s="292" t="s">
        <v>188</v>
      </c>
      <c r="H8" s="292" t="s">
        <v>188</v>
      </c>
      <c r="I8" s="304">
        <f t="shared" si="0"/>
        <v>4.49935415546441</v>
      </c>
      <c r="J8" s="304">
        <v>3.78</v>
      </c>
      <c r="K8" s="304">
        <v>2.535</v>
      </c>
      <c r="L8" s="304">
        <v>2.535</v>
      </c>
      <c r="M8" s="304">
        <v>1.6008</v>
      </c>
      <c r="N8" s="304">
        <v>1.6008</v>
      </c>
      <c r="O8" s="304">
        <v>2.0496</v>
      </c>
      <c r="P8" s="304">
        <v>2.0496</v>
      </c>
      <c r="Q8" s="304">
        <v>2.3496</v>
      </c>
      <c r="R8" s="304">
        <v>2.3496</v>
      </c>
      <c r="S8" s="304">
        <v>2.87</v>
      </c>
      <c r="T8" s="305">
        <v>2.8746</v>
      </c>
      <c r="U8" s="309">
        <v>3.02358151120952</v>
      </c>
      <c r="V8" s="309">
        <v>3.02358151120952</v>
      </c>
      <c r="W8" s="310">
        <v>3.91518449971082</v>
      </c>
      <c r="X8" s="310">
        <v>3.91518449971082</v>
      </c>
      <c r="Y8" s="313">
        <v>2.36409100225456</v>
      </c>
      <c r="Z8" s="313">
        <v>2.36409100225456</v>
      </c>
      <c r="AA8" s="310">
        <v>1.29773920805968</v>
      </c>
      <c r="AB8" s="310">
        <v>1.29773920805968</v>
      </c>
      <c r="AC8" s="312">
        <f>[2]第3组汇总表!J8</f>
        <v>5.25</v>
      </c>
      <c r="AD8" s="312">
        <f>[2]第3组汇总表!K8</f>
        <v>3.5886</v>
      </c>
      <c r="AE8" s="312">
        <f>[2]第3组汇总表!L8</f>
        <v>6</v>
      </c>
      <c r="AF8" s="312">
        <v>4.7465</v>
      </c>
      <c r="AG8" s="312">
        <f>[2]第3组汇总表!N8</f>
        <v>6</v>
      </c>
      <c r="AH8" s="312">
        <f>[2]第3组汇总表!O8</f>
        <v>4.03</v>
      </c>
      <c r="AI8" s="312">
        <f>[2]第3组汇总表!P8</f>
        <v>6</v>
      </c>
      <c r="AJ8" s="312">
        <f>[2]第3组汇总表!Q8</f>
        <v>5.4</v>
      </c>
      <c r="AK8" s="319">
        <v>5.69</v>
      </c>
      <c r="AL8" s="319">
        <v>5.07</v>
      </c>
      <c r="AM8" s="319">
        <v>5</v>
      </c>
      <c r="AN8" s="319">
        <v>4.63</v>
      </c>
      <c r="AO8" s="319">
        <v>5</v>
      </c>
      <c r="AP8" s="319">
        <v>4.64</v>
      </c>
      <c r="AQ8" s="319">
        <v>5.4</v>
      </c>
      <c r="AR8" s="321">
        <v>5.39</v>
      </c>
      <c r="AS8" s="323">
        <v>5</v>
      </c>
      <c r="AT8" s="323">
        <v>0.47</v>
      </c>
      <c r="AU8" s="325">
        <v>3.50909090909091</v>
      </c>
      <c r="AV8" s="326">
        <v>1.88</v>
      </c>
      <c r="AW8" s="333">
        <v>4.624</v>
      </c>
      <c r="AX8" s="323">
        <v>1.52</v>
      </c>
      <c r="AY8" s="330">
        <v>5</v>
      </c>
      <c r="AZ8" s="323">
        <v>4.23</v>
      </c>
      <c r="BA8" s="332">
        <v>4</v>
      </c>
      <c r="BB8" s="331">
        <v>3.41</v>
      </c>
      <c r="BC8" s="332">
        <v>6</v>
      </c>
      <c r="BD8" s="331">
        <v>2.93</v>
      </c>
      <c r="BE8" s="332">
        <v>6</v>
      </c>
      <c r="BF8" s="331">
        <v>4.12</v>
      </c>
      <c r="BG8" s="332">
        <v>5</v>
      </c>
      <c r="BH8" s="331">
        <v>5.64</v>
      </c>
      <c r="BI8" s="291">
        <v>6</v>
      </c>
      <c r="BJ8" s="338">
        <v>3.81</v>
      </c>
      <c r="BK8" s="291">
        <v>6</v>
      </c>
      <c r="BL8" s="291">
        <v>5.41</v>
      </c>
      <c r="BM8" s="291">
        <v>6</v>
      </c>
      <c r="BN8" s="291">
        <v>3.21</v>
      </c>
      <c r="BO8" s="291">
        <v>6</v>
      </c>
      <c r="BP8" s="319">
        <v>5.57</v>
      </c>
      <c r="BQ8" s="319">
        <v>3</v>
      </c>
      <c r="BR8" s="319">
        <v>3.6954</v>
      </c>
      <c r="BS8" s="319">
        <v>5</v>
      </c>
      <c r="BT8" s="319">
        <v>4.62</v>
      </c>
      <c r="BU8" s="319">
        <v>5</v>
      </c>
      <c r="BV8" s="319">
        <v>4.98</v>
      </c>
      <c r="BW8" s="319">
        <v>6</v>
      </c>
      <c r="BX8" s="319">
        <v>5.7</v>
      </c>
      <c r="BY8" s="341">
        <f t="shared" si="1"/>
        <v>148.478687130326</v>
      </c>
      <c r="BZ8" s="341">
        <f t="shared" si="1"/>
        <v>120.700696221235</v>
      </c>
      <c r="CA8" s="308"/>
      <c r="CB8" s="308"/>
      <c r="CC8" s="308"/>
      <c r="CD8" s="308"/>
      <c r="CE8" s="308"/>
      <c r="CF8" s="308"/>
      <c r="CG8" s="308"/>
      <c r="CH8" s="308"/>
      <c r="CI8" s="308"/>
      <c r="CJ8" s="308"/>
      <c r="CK8" s="308"/>
      <c r="CL8" s="308"/>
      <c r="CM8" s="308"/>
      <c r="CN8" s="308"/>
      <c r="CO8" s="308"/>
      <c r="CP8" s="308"/>
      <c r="CQ8" s="308"/>
      <c r="CR8" s="308"/>
      <c r="CS8" s="308"/>
      <c r="CT8" s="308"/>
      <c r="CU8" s="308"/>
      <c r="CV8" s="308"/>
      <c r="CW8" s="308"/>
      <c r="CX8" s="308"/>
      <c r="CY8" s="308"/>
      <c r="CZ8" s="308"/>
      <c r="DA8" s="308"/>
      <c r="DB8" s="308"/>
      <c r="DC8" s="308"/>
      <c r="DD8" s="308"/>
      <c r="DE8" s="308"/>
      <c r="DF8" s="308"/>
      <c r="DG8" s="308"/>
      <c r="DH8" s="308"/>
      <c r="DI8" s="308"/>
      <c r="DJ8" s="308"/>
      <c r="DK8" s="308"/>
      <c r="DL8" s="308"/>
      <c r="DM8" s="308"/>
      <c r="DN8" s="308"/>
      <c r="DO8" s="308"/>
      <c r="DP8" s="308"/>
      <c r="DQ8" s="308"/>
      <c r="DR8" s="308"/>
      <c r="DS8" s="308"/>
      <c r="DT8" s="308"/>
      <c r="DU8" s="308"/>
      <c r="DV8" s="308"/>
      <c r="DW8" s="308"/>
      <c r="DX8" s="308"/>
      <c r="DY8" s="308"/>
      <c r="DZ8" s="308"/>
      <c r="EA8" s="308"/>
      <c r="EB8" s="308"/>
      <c r="EC8" s="308"/>
      <c r="ED8" s="308"/>
      <c r="EE8" s="308"/>
      <c r="EF8" s="308"/>
      <c r="EG8" s="308"/>
      <c r="EH8" s="308"/>
      <c r="EI8" s="308"/>
      <c r="EJ8" s="308"/>
      <c r="EK8" s="308"/>
      <c r="EL8" s="308"/>
      <c r="EM8" s="308"/>
      <c r="EN8" s="308"/>
      <c r="EO8" s="308"/>
      <c r="EP8" s="308"/>
      <c r="EQ8" s="308"/>
      <c r="ER8" s="308"/>
      <c r="ES8" s="308"/>
      <c r="ET8" s="308"/>
      <c r="EU8" s="308"/>
      <c r="EV8" s="308"/>
      <c r="EW8" s="308"/>
      <c r="EX8" s="308"/>
      <c r="EY8" s="308"/>
      <c r="EZ8" s="308"/>
      <c r="FA8" s="308"/>
      <c r="FB8" s="308"/>
      <c r="FC8" s="308"/>
      <c r="FD8" s="308"/>
      <c r="FE8" s="308"/>
      <c r="FF8" s="308"/>
      <c r="FG8" s="308"/>
      <c r="FH8" s="308"/>
      <c r="FI8" s="308"/>
      <c r="FJ8" s="308"/>
      <c r="FK8" s="308"/>
      <c r="FL8" s="308"/>
      <c r="FM8" s="308"/>
      <c r="FN8" s="308"/>
      <c r="FO8" s="308"/>
      <c r="FP8" s="308"/>
      <c r="FQ8" s="308"/>
      <c r="FR8" s="308"/>
      <c r="FS8" s="308"/>
      <c r="FT8" s="308"/>
      <c r="FU8" s="308"/>
      <c r="FV8" s="308"/>
      <c r="FW8" s="308"/>
      <c r="FX8" s="308"/>
      <c r="FY8" s="308"/>
      <c r="FZ8" s="308"/>
      <c r="GA8" s="308"/>
      <c r="GB8" s="308"/>
      <c r="GC8" s="308"/>
      <c r="GD8" s="308"/>
      <c r="GE8" s="308"/>
      <c r="GF8" s="308"/>
      <c r="GG8" s="308"/>
      <c r="GH8" s="308"/>
      <c r="GI8" s="308"/>
      <c r="GJ8" s="308"/>
      <c r="GK8" s="308"/>
      <c r="GL8" s="308"/>
      <c r="GM8" s="308"/>
      <c r="GN8" s="308"/>
      <c r="GO8" s="308"/>
      <c r="GP8" s="308"/>
      <c r="GQ8" s="308"/>
      <c r="GR8" s="308"/>
      <c r="GS8" s="308"/>
      <c r="GT8" s="308"/>
      <c r="GU8" s="308"/>
      <c r="GV8" s="308"/>
      <c r="GW8" s="308"/>
      <c r="GX8" s="308"/>
      <c r="GY8" s="308"/>
      <c r="GZ8" s="308"/>
      <c r="HA8" s="308"/>
      <c r="HB8" s="308"/>
      <c r="HC8" s="308"/>
      <c r="HD8" s="308"/>
      <c r="HE8" s="308"/>
      <c r="HF8" s="308"/>
      <c r="HG8" s="308"/>
      <c r="HH8" s="308"/>
      <c r="HI8" s="308"/>
      <c r="HJ8" s="308"/>
      <c r="HK8" s="308"/>
      <c r="HL8" s="308"/>
      <c r="HM8" s="308"/>
      <c r="HN8" s="308"/>
      <c r="HO8" s="308"/>
      <c r="HP8" s="308"/>
      <c r="HQ8" s="308"/>
      <c r="HR8" s="308"/>
      <c r="HS8" s="308"/>
      <c r="HT8" s="308"/>
      <c r="HU8" s="308"/>
      <c r="HV8" s="308"/>
      <c r="HW8" s="308"/>
      <c r="HX8" s="308"/>
      <c r="HY8" s="308"/>
      <c r="HZ8" s="308"/>
      <c r="IA8" s="308"/>
      <c r="IB8" s="308"/>
      <c r="IC8" s="308"/>
      <c r="ID8" s="308"/>
      <c r="IE8" s="308"/>
      <c r="IF8" s="308"/>
      <c r="IG8" s="308"/>
      <c r="IH8" s="308"/>
      <c r="II8" s="308"/>
      <c r="IJ8" s="308"/>
      <c r="IK8" s="308"/>
      <c r="IL8" s="308"/>
      <c r="IM8" s="308"/>
      <c r="IN8" s="308"/>
      <c r="IO8" s="308"/>
      <c r="IP8" s="308"/>
      <c r="IQ8" s="308"/>
      <c r="IR8" s="308"/>
      <c r="IS8" s="308"/>
      <c r="IT8" s="308"/>
      <c r="IU8" s="308"/>
      <c r="IV8" s="308"/>
      <c r="IW8" s="308"/>
      <c r="IX8" s="308"/>
      <c r="IY8" s="308"/>
      <c r="IZ8" s="308"/>
      <c r="JA8" s="308"/>
      <c r="JB8" s="308"/>
      <c r="JC8" s="308"/>
      <c r="JD8" s="308"/>
      <c r="JE8" s="308"/>
      <c r="JF8" s="308"/>
      <c r="JG8" s="308"/>
      <c r="JH8" s="308"/>
      <c r="JI8" s="308"/>
      <c r="JJ8" s="308"/>
      <c r="JK8" s="308"/>
      <c r="JL8" s="308"/>
      <c r="JM8" s="308"/>
      <c r="JN8" s="308"/>
      <c r="JO8" s="308"/>
      <c r="JP8" s="308"/>
      <c r="JQ8" s="308"/>
      <c r="JR8" s="308"/>
      <c r="JS8" s="308"/>
      <c r="JT8" s="308"/>
      <c r="JU8" s="308"/>
      <c r="JV8" s="308"/>
      <c r="JW8" s="308"/>
      <c r="JX8" s="308"/>
      <c r="JY8" s="308"/>
      <c r="JZ8" s="308"/>
      <c r="KA8" s="308"/>
      <c r="KB8" s="308"/>
      <c r="KC8" s="308"/>
      <c r="KD8" s="308"/>
      <c r="KE8" s="308"/>
      <c r="KF8" s="308"/>
      <c r="KG8" s="308"/>
      <c r="KH8" s="308"/>
      <c r="KI8" s="308"/>
      <c r="KJ8" s="308"/>
      <c r="KK8" s="308"/>
      <c r="KL8" s="308"/>
      <c r="KM8" s="308"/>
      <c r="KN8" s="308"/>
      <c r="KO8" s="308"/>
      <c r="KP8" s="308"/>
      <c r="KQ8" s="308"/>
      <c r="KR8" s="308"/>
      <c r="KS8" s="308"/>
      <c r="KT8" s="308"/>
      <c r="KU8" s="308"/>
      <c r="KV8" s="308"/>
      <c r="KW8" s="308"/>
      <c r="KX8" s="308"/>
      <c r="KY8" s="308"/>
      <c r="KZ8" s="308"/>
      <c r="LA8" s="308"/>
      <c r="LB8" s="308"/>
    </row>
    <row r="9" ht="50.5" customHeight="1" spans="1:314">
      <c r="A9" s="291" t="s">
        <v>189</v>
      </c>
      <c r="B9" s="291" t="s">
        <v>190</v>
      </c>
      <c r="C9" s="291" t="s">
        <v>191</v>
      </c>
      <c r="D9" s="291">
        <v>3</v>
      </c>
      <c r="E9" s="292" t="s">
        <v>192</v>
      </c>
      <c r="F9" s="292" t="s">
        <v>193</v>
      </c>
      <c r="G9" s="292" t="s">
        <v>171</v>
      </c>
      <c r="H9" s="292" t="s">
        <v>194</v>
      </c>
      <c r="I9" s="304">
        <f t="shared" si="0"/>
        <v>3</v>
      </c>
      <c r="J9" s="304">
        <f t="shared" si="0"/>
        <v>2.69090909090909</v>
      </c>
      <c r="K9" s="304">
        <v>3</v>
      </c>
      <c r="L9" s="304">
        <v>3</v>
      </c>
      <c r="M9" s="304">
        <v>3</v>
      </c>
      <c r="N9" s="304">
        <v>3</v>
      </c>
      <c r="O9" s="304">
        <v>3</v>
      </c>
      <c r="P9" s="304">
        <v>3</v>
      </c>
      <c r="Q9" s="304">
        <v>3</v>
      </c>
      <c r="R9" s="304">
        <v>3</v>
      </c>
      <c r="S9" s="304">
        <v>3</v>
      </c>
      <c r="T9" s="305">
        <v>3</v>
      </c>
      <c r="U9" s="304">
        <v>3</v>
      </c>
      <c r="V9" s="304">
        <v>3</v>
      </c>
      <c r="W9" s="304">
        <v>3</v>
      </c>
      <c r="X9" s="304">
        <v>3</v>
      </c>
      <c r="Y9" s="304">
        <v>3</v>
      </c>
      <c r="Z9" s="304">
        <v>3</v>
      </c>
      <c r="AA9" s="304">
        <v>3</v>
      </c>
      <c r="AB9" s="304">
        <v>3</v>
      </c>
      <c r="AC9" s="312">
        <f>[2]第3组汇总表!J9</f>
        <v>3</v>
      </c>
      <c r="AD9" s="312">
        <f>[2]第3组汇总表!K9</f>
        <v>1</v>
      </c>
      <c r="AE9" s="312">
        <f>[2]第3组汇总表!L9</f>
        <v>3</v>
      </c>
      <c r="AF9" s="312">
        <v>1</v>
      </c>
      <c r="AG9" s="312">
        <f>[2]第3组汇总表!N9</f>
        <v>3</v>
      </c>
      <c r="AH9" s="312">
        <f>[2]第3组汇总表!O9</f>
        <v>1</v>
      </c>
      <c r="AI9" s="312">
        <f>[2]第3组汇总表!P9</f>
        <v>3</v>
      </c>
      <c r="AJ9" s="312">
        <f>[2]第3组汇总表!Q9</f>
        <v>1</v>
      </c>
      <c r="AK9" s="319">
        <v>3</v>
      </c>
      <c r="AL9" s="319">
        <v>3</v>
      </c>
      <c r="AM9" s="319">
        <v>3</v>
      </c>
      <c r="AN9" s="319">
        <v>3</v>
      </c>
      <c r="AO9" s="319">
        <v>3</v>
      </c>
      <c r="AP9" s="319">
        <v>3</v>
      </c>
      <c r="AQ9" s="319">
        <v>3</v>
      </c>
      <c r="AR9" s="321">
        <v>3</v>
      </c>
      <c r="AS9" s="323">
        <v>3</v>
      </c>
      <c r="AT9" s="323">
        <v>3</v>
      </c>
      <c r="AU9" s="324">
        <v>3</v>
      </c>
      <c r="AV9" s="326">
        <v>3</v>
      </c>
      <c r="AW9" s="334">
        <v>3</v>
      </c>
      <c r="AX9" s="323">
        <v>3</v>
      </c>
      <c r="AY9" s="330">
        <v>3</v>
      </c>
      <c r="AZ9" s="323">
        <v>2</v>
      </c>
      <c r="BA9" s="332">
        <v>3</v>
      </c>
      <c r="BB9" s="331">
        <v>2</v>
      </c>
      <c r="BC9" s="332">
        <v>3</v>
      </c>
      <c r="BD9" s="331">
        <v>3</v>
      </c>
      <c r="BE9" s="332">
        <v>3</v>
      </c>
      <c r="BF9" s="331">
        <v>3</v>
      </c>
      <c r="BG9" s="332">
        <v>3</v>
      </c>
      <c r="BH9" s="331">
        <v>2.8</v>
      </c>
      <c r="BI9" s="291">
        <v>3</v>
      </c>
      <c r="BJ9" s="338">
        <v>3</v>
      </c>
      <c r="BK9" s="291">
        <v>3</v>
      </c>
      <c r="BL9" s="291">
        <v>3</v>
      </c>
      <c r="BM9" s="291">
        <v>3</v>
      </c>
      <c r="BN9" s="291">
        <v>3</v>
      </c>
      <c r="BO9" s="291">
        <v>3</v>
      </c>
      <c r="BP9" s="319">
        <v>3</v>
      </c>
      <c r="BQ9" s="319">
        <v>3</v>
      </c>
      <c r="BR9" s="319">
        <v>3</v>
      </c>
      <c r="BS9" s="319">
        <v>3</v>
      </c>
      <c r="BT9" s="319">
        <v>3</v>
      </c>
      <c r="BU9" s="319">
        <v>3</v>
      </c>
      <c r="BV9" s="319">
        <v>3</v>
      </c>
      <c r="BW9" s="319">
        <v>3</v>
      </c>
      <c r="BX9" s="319">
        <v>3</v>
      </c>
      <c r="BY9" s="341">
        <f t="shared" si="1"/>
        <v>99</v>
      </c>
      <c r="BZ9" s="341">
        <f t="shared" si="1"/>
        <v>88.8</v>
      </c>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8"/>
      <c r="DQ9" s="308"/>
      <c r="DR9" s="308"/>
      <c r="DS9" s="308"/>
      <c r="DT9" s="308"/>
      <c r="DU9" s="308"/>
      <c r="DV9" s="308"/>
      <c r="DW9" s="308"/>
      <c r="DX9" s="308"/>
      <c r="DY9" s="308"/>
      <c r="DZ9" s="308"/>
      <c r="EA9" s="308"/>
      <c r="EB9" s="308"/>
      <c r="EC9" s="308"/>
      <c r="ED9" s="308"/>
      <c r="EE9" s="308"/>
      <c r="EF9" s="308"/>
      <c r="EG9" s="308"/>
      <c r="EH9" s="308"/>
      <c r="EI9" s="308"/>
      <c r="EJ9" s="308"/>
      <c r="EK9" s="308"/>
      <c r="EL9" s="308"/>
      <c r="EM9" s="308"/>
      <c r="EN9" s="308"/>
      <c r="EO9" s="308"/>
      <c r="EP9" s="308"/>
      <c r="EQ9" s="308"/>
      <c r="ER9" s="308"/>
      <c r="ES9" s="308"/>
      <c r="ET9" s="308"/>
      <c r="EU9" s="308"/>
      <c r="EV9" s="308"/>
      <c r="EW9" s="308"/>
      <c r="EX9" s="308"/>
      <c r="EY9" s="308"/>
      <c r="EZ9" s="308"/>
      <c r="FA9" s="308"/>
      <c r="FB9" s="308"/>
      <c r="FC9" s="308"/>
      <c r="FD9" s="308"/>
      <c r="FE9" s="308"/>
      <c r="FF9" s="308"/>
      <c r="FG9" s="308"/>
      <c r="FH9" s="308"/>
      <c r="FI9" s="308"/>
      <c r="FJ9" s="308"/>
      <c r="FK9" s="308"/>
      <c r="FL9" s="308"/>
      <c r="FM9" s="308"/>
      <c r="FN9" s="308"/>
      <c r="FO9" s="308"/>
      <c r="FP9" s="308"/>
      <c r="FQ9" s="308"/>
      <c r="FR9" s="308"/>
      <c r="FS9" s="308"/>
      <c r="FT9" s="308"/>
      <c r="FU9" s="308"/>
      <c r="FV9" s="308"/>
      <c r="FW9" s="308"/>
      <c r="FX9" s="308"/>
      <c r="FY9" s="308"/>
      <c r="FZ9" s="308"/>
      <c r="GA9" s="308"/>
      <c r="GB9" s="308"/>
      <c r="GC9" s="308"/>
      <c r="GD9" s="308"/>
      <c r="GE9" s="308"/>
      <c r="GF9" s="308"/>
      <c r="GG9" s="308"/>
      <c r="GH9" s="308"/>
      <c r="GI9" s="308"/>
      <c r="GJ9" s="308"/>
      <c r="GK9" s="308"/>
      <c r="GL9" s="308"/>
      <c r="GM9" s="308"/>
      <c r="GN9" s="308"/>
      <c r="GO9" s="308"/>
      <c r="GP9" s="308"/>
      <c r="GQ9" s="308"/>
      <c r="GR9" s="308"/>
      <c r="GS9" s="308"/>
      <c r="GT9" s="308"/>
      <c r="GU9" s="308"/>
      <c r="GV9" s="308"/>
      <c r="GW9" s="308"/>
      <c r="GX9" s="308"/>
      <c r="GY9" s="308"/>
      <c r="GZ9" s="308"/>
      <c r="HA9" s="308"/>
      <c r="HB9" s="308"/>
      <c r="HC9" s="308"/>
      <c r="HD9" s="308"/>
      <c r="HE9" s="308"/>
      <c r="HF9" s="308"/>
      <c r="HG9" s="308"/>
      <c r="HH9" s="308"/>
      <c r="HI9" s="308"/>
      <c r="HJ9" s="308"/>
      <c r="HK9" s="308"/>
      <c r="HL9" s="308"/>
      <c r="HM9" s="308"/>
      <c r="HN9" s="308"/>
      <c r="HO9" s="308"/>
      <c r="HP9" s="308"/>
      <c r="HQ9" s="308"/>
      <c r="HR9" s="308"/>
      <c r="HS9" s="308"/>
      <c r="HT9" s="308"/>
      <c r="HU9" s="308"/>
      <c r="HV9" s="308"/>
      <c r="HW9" s="308"/>
      <c r="HX9" s="308"/>
      <c r="HY9" s="308"/>
      <c r="HZ9" s="308"/>
      <c r="IA9" s="308"/>
      <c r="IB9" s="308"/>
      <c r="IC9" s="308"/>
      <c r="ID9" s="308"/>
      <c r="IE9" s="308"/>
      <c r="IF9" s="308"/>
      <c r="IG9" s="308"/>
      <c r="IH9" s="308"/>
      <c r="II9" s="308"/>
      <c r="IJ9" s="308"/>
      <c r="IK9" s="308"/>
      <c r="IL9" s="308"/>
      <c r="IM9" s="308"/>
      <c r="IN9" s="308"/>
      <c r="IO9" s="308"/>
      <c r="IP9" s="308"/>
      <c r="IQ9" s="308"/>
      <c r="IR9" s="308"/>
      <c r="IS9" s="308"/>
      <c r="IT9" s="308"/>
      <c r="IU9" s="308"/>
      <c r="IV9" s="308"/>
      <c r="IW9" s="308"/>
      <c r="IX9" s="308"/>
      <c r="IY9" s="308"/>
      <c r="IZ9" s="308"/>
      <c r="JA9" s="308"/>
      <c r="JB9" s="308"/>
      <c r="JC9" s="308"/>
      <c r="JD9" s="308"/>
      <c r="JE9" s="308"/>
      <c r="JF9" s="308"/>
      <c r="JG9" s="308"/>
      <c r="JH9" s="308"/>
      <c r="JI9" s="308"/>
      <c r="JJ9" s="308"/>
      <c r="JK9" s="308"/>
      <c r="JL9" s="308"/>
      <c r="JM9" s="308"/>
      <c r="JN9" s="308"/>
      <c r="JO9" s="308"/>
      <c r="JP9" s="308"/>
      <c r="JQ9" s="308"/>
      <c r="JR9" s="308"/>
      <c r="JS9" s="308"/>
      <c r="JT9" s="308"/>
      <c r="JU9" s="308"/>
      <c r="JV9" s="308"/>
      <c r="JW9" s="308"/>
      <c r="JX9" s="308"/>
      <c r="JY9" s="308"/>
      <c r="JZ9" s="308"/>
      <c r="KA9" s="308"/>
      <c r="KB9" s="308"/>
      <c r="KC9" s="308"/>
      <c r="KD9" s="308"/>
      <c r="KE9" s="308"/>
      <c r="KF9" s="308"/>
      <c r="KG9" s="308"/>
      <c r="KH9" s="308"/>
      <c r="KI9" s="308"/>
      <c r="KJ9" s="308"/>
      <c r="KK9" s="308"/>
      <c r="KL9" s="308"/>
      <c r="KM9" s="308"/>
      <c r="KN9" s="308"/>
      <c r="KO9" s="308"/>
      <c r="KP9" s="308"/>
      <c r="KQ9" s="308"/>
      <c r="KR9" s="308"/>
      <c r="KS9" s="308"/>
      <c r="KT9" s="308"/>
      <c r="KU9" s="308"/>
      <c r="KV9" s="308"/>
      <c r="KW9" s="308"/>
      <c r="KX9" s="308"/>
      <c r="KY9" s="308"/>
      <c r="KZ9" s="308"/>
      <c r="LA9" s="308"/>
      <c r="LB9" s="308"/>
    </row>
    <row r="10" ht="66" customHeight="1" spans="1:314">
      <c r="A10" s="291"/>
      <c r="B10" s="291"/>
      <c r="C10" s="291" t="s">
        <v>195</v>
      </c>
      <c r="D10" s="291">
        <v>4</v>
      </c>
      <c r="E10" s="292" t="s">
        <v>196</v>
      </c>
      <c r="F10" s="292" t="s">
        <v>197</v>
      </c>
      <c r="G10" s="292" t="s">
        <v>171</v>
      </c>
      <c r="H10" s="292" t="s">
        <v>198</v>
      </c>
      <c r="I10" s="304">
        <f t="shared" si="0"/>
        <v>3.90719696969697</v>
      </c>
      <c r="J10" s="304">
        <f t="shared" si="0"/>
        <v>3.46060606060606</v>
      </c>
      <c r="K10" s="304">
        <v>4</v>
      </c>
      <c r="L10" s="304">
        <v>4</v>
      </c>
      <c r="M10" s="304">
        <v>3</v>
      </c>
      <c r="N10" s="304">
        <v>3</v>
      </c>
      <c r="O10" s="304">
        <v>4</v>
      </c>
      <c r="P10" s="304">
        <v>4</v>
      </c>
      <c r="Q10" s="304">
        <v>4</v>
      </c>
      <c r="R10" s="304">
        <v>4</v>
      </c>
      <c r="S10" s="304">
        <v>4</v>
      </c>
      <c r="T10" s="305">
        <v>4</v>
      </c>
      <c r="U10" s="304">
        <v>4</v>
      </c>
      <c r="V10" s="304">
        <v>4</v>
      </c>
      <c r="W10" s="304">
        <v>3</v>
      </c>
      <c r="X10" s="304">
        <v>3</v>
      </c>
      <c r="Y10" s="304">
        <v>4</v>
      </c>
      <c r="Z10" s="304">
        <v>4</v>
      </c>
      <c r="AA10" s="304">
        <v>4</v>
      </c>
      <c r="AB10" s="304">
        <v>4</v>
      </c>
      <c r="AC10" s="312">
        <f>[2]第3组汇总表!J10</f>
        <v>3.9375</v>
      </c>
      <c r="AD10" s="312">
        <f>[2]第3组汇总表!K10</f>
        <v>4</v>
      </c>
      <c r="AE10" s="312">
        <f>[2]第3组汇总表!L10</f>
        <v>4</v>
      </c>
      <c r="AF10" s="312">
        <v>4</v>
      </c>
      <c r="AG10" s="312">
        <f>[2]第3组汇总表!N10</f>
        <v>4</v>
      </c>
      <c r="AH10" s="312">
        <f>[2]第3组汇总表!O10</f>
        <v>4</v>
      </c>
      <c r="AI10" s="312">
        <f>[2]第3组汇总表!P10</f>
        <v>4</v>
      </c>
      <c r="AJ10" s="312">
        <f>[2]第3组汇总表!Q10</f>
        <v>4</v>
      </c>
      <c r="AK10" s="319">
        <v>4</v>
      </c>
      <c r="AL10" s="319">
        <v>4</v>
      </c>
      <c r="AM10" s="319">
        <v>4</v>
      </c>
      <c r="AN10" s="319">
        <v>4</v>
      </c>
      <c r="AO10" s="319">
        <v>4</v>
      </c>
      <c r="AP10" s="319">
        <v>3</v>
      </c>
      <c r="AQ10" s="319">
        <v>4</v>
      </c>
      <c r="AR10" s="321">
        <v>3</v>
      </c>
      <c r="AS10" s="323">
        <v>4</v>
      </c>
      <c r="AT10" s="323">
        <v>4</v>
      </c>
      <c r="AU10" s="324">
        <v>4</v>
      </c>
      <c r="AV10" s="326">
        <v>3</v>
      </c>
      <c r="AW10" s="334">
        <v>4</v>
      </c>
      <c r="AX10" s="323">
        <v>4</v>
      </c>
      <c r="AY10" s="330">
        <v>4</v>
      </c>
      <c r="AZ10" s="323">
        <v>2</v>
      </c>
      <c r="BA10" s="332">
        <v>4</v>
      </c>
      <c r="BB10" s="331">
        <v>3.75</v>
      </c>
      <c r="BC10" s="332">
        <v>4</v>
      </c>
      <c r="BD10" s="331">
        <v>3.5</v>
      </c>
      <c r="BE10" s="332">
        <v>4</v>
      </c>
      <c r="BF10" s="331">
        <v>3.45</v>
      </c>
      <c r="BG10" s="332">
        <v>4</v>
      </c>
      <c r="BH10" s="331">
        <v>3.5</v>
      </c>
      <c r="BI10" s="291">
        <v>4</v>
      </c>
      <c r="BJ10" s="338">
        <v>3</v>
      </c>
      <c r="BK10" s="291">
        <v>4</v>
      </c>
      <c r="BL10" s="291">
        <v>3</v>
      </c>
      <c r="BM10" s="291">
        <v>4</v>
      </c>
      <c r="BN10" s="291">
        <v>4</v>
      </c>
      <c r="BO10" s="291">
        <v>4</v>
      </c>
      <c r="BP10" s="319">
        <v>3</v>
      </c>
      <c r="BQ10" s="319">
        <v>4</v>
      </c>
      <c r="BR10" s="319">
        <v>3</v>
      </c>
      <c r="BS10" s="319">
        <v>4</v>
      </c>
      <c r="BT10" s="319">
        <v>2</v>
      </c>
      <c r="BU10" s="319">
        <v>4</v>
      </c>
      <c r="BV10" s="319">
        <v>1</v>
      </c>
      <c r="BW10" s="319">
        <v>3</v>
      </c>
      <c r="BX10" s="319">
        <v>4</v>
      </c>
      <c r="BY10" s="341">
        <f t="shared" si="1"/>
        <v>128.9375</v>
      </c>
      <c r="BZ10" s="341">
        <f t="shared" si="1"/>
        <v>114.2</v>
      </c>
      <c r="CA10" s="308"/>
      <c r="CB10" s="308"/>
      <c r="CC10" s="308"/>
      <c r="CD10" s="308"/>
      <c r="CE10" s="308"/>
      <c r="CF10" s="308"/>
      <c r="CG10" s="308"/>
      <c r="CH10" s="308"/>
      <c r="CI10" s="308"/>
      <c r="CJ10" s="308"/>
      <c r="CK10" s="308"/>
      <c r="CL10" s="308"/>
      <c r="CM10" s="308"/>
      <c r="CN10" s="308"/>
      <c r="CO10" s="308"/>
      <c r="CP10" s="308"/>
      <c r="CQ10" s="308"/>
      <c r="CR10" s="308"/>
      <c r="CS10" s="308"/>
      <c r="CT10" s="308"/>
      <c r="CU10" s="308"/>
      <c r="CV10" s="308"/>
      <c r="CW10" s="308"/>
      <c r="CX10" s="308"/>
      <c r="CY10" s="308"/>
      <c r="CZ10" s="308"/>
      <c r="DA10" s="308"/>
      <c r="DB10" s="308"/>
      <c r="DC10" s="308"/>
      <c r="DD10" s="308"/>
      <c r="DE10" s="308"/>
      <c r="DF10" s="308"/>
      <c r="DG10" s="308"/>
      <c r="DH10" s="308"/>
      <c r="DI10" s="308"/>
      <c r="DJ10" s="308"/>
      <c r="DK10" s="308"/>
      <c r="DL10" s="308"/>
      <c r="DM10" s="308"/>
      <c r="DN10" s="308"/>
      <c r="DO10" s="308"/>
      <c r="DP10" s="308"/>
      <c r="DQ10" s="308"/>
      <c r="DR10" s="308"/>
      <c r="DS10" s="308"/>
      <c r="DT10" s="308"/>
      <c r="DU10" s="308"/>
      <c r="DV10" s="308"/>
      <c r="DW10" s="308"/>
      <c r="DX10" s="308"/>
      <c r="DY10" s="308"/>
      <c r="DZ10" s="308"/>
      <c r="EA10" s="308"/>
      <c r="EB10" s="308"/>
      <c r="EC10" s="308"/>
      <c r="ED10" s="308"/>
      <c r="EE10" s="308"/>
      <c r="EF10" s="308"/>
      <c r="EG10" s="308"/>
      <c r="EH10" s="308"/>
      <c r="EI10" s="308"/>
      <c r="EJ10" s="308"/>
      <c r="EK10" s="308"/>
      <c r="EL10" s="308"/>
      <c r="EM10" s="308"/>
      <c r="EN10" s="308"/>
      <c r="EO10" s="308"/>
      <c r="EP10" s="308"/>
      <c r="EQ10" s="308"/>
      <c r="ER10" s="308"/>
      <c r="ES10" s="308"/>
      <c r="ET10" s="308"/>
      <c r="EU10" s="308"/>
      <c r="EV10" s="308"/>
      <c r="EW10" s="308"/>
      <c r="EX10" s="308"/>
      <c r="EY10" s="308"/>
      <c r="EZ10" s="308"/>
      <c r="FA10" s="308"/>
      <c r="FB10" s="308"/>
      <c r="FC10" s="308"/>
      <c r="FD10" s="308"/>
      <c r="FE10" s="308"/>
      <c r="FF10" s="308"/>
      <c r="FG10" s="308"/>
      <c r="FH10" s="308"/>
      <c r="FI10" s="308"/>
      <c r="FJ10" s="308"/>
      <c r="FK10" s="308"/>
      <c r="FL10" s="308"/>
      <c r="FM10" s="308"/>
      <c r="FN10" s="308"/>
      <c r="FO10" s="308"/>
      <c r="FP10" s="308"/>
      <c r="FQ10" s="308"/>
      <c r="FR10" s="308"/>
      <c r="FS10" s="308"/>
      <c r="FT10" s="308"/>
      <c r="FU10" s="308"/>
      <c r="FV10" s="308"/>
      <c r="FW10" s="308"/>
      <c r="FX10" s="308"/>
      <c r="FY10" s="308"/>
      <c r="FZ10" s="308"/>
      <c r="GA10" s="308"/>
      <c r="GB10" s="308"/>
      <c r="GC10" s="308"/>
      <c r="GD10" s="308"/>
      <c r="GE10" s="308"/>
      <c r="GF10" s="308"/>
      <c r="GG10" s="308"/>
      <c r="GH10" s="308"/>
      <c r="GI10" s="308"/>
      <c r="GJ10" s="308"/>
      <c r="GK10" s="308"/>
      <c r="GL10" s="308"/>
      <c r="GM10" s="308"/>
      <c r="GN10" s="308"/>
      <c r="GO10" s="308"/>
      <c r="GP10" s="308"/>
      <c r="GQ10" s="308"/>
      <c r="GR10" s="308"/>
      <c r="GS10" s="308"/>
      <c r="GT10" s="308"/>
      <c r="GU10" s="308"/>
      <c r="GV10" s="308"/>
      <c r="GW10" s="308"/>
      <c r="GX10" s="308"/>
      <c r="GY10" s="308"/>
      <c r="GZ10" s="308"/>
      <c r="HA10" s="308"/>
      <c r="HB10" s="308"/>
      <c r="HC10" s="308"/>
      <c r="HD10" s="308"/>
      <c r="HE10" s="308"/>
      <c r="HF10" s="308"/>
      <c r="HG10" s="308"/>
      <c r="HH10" s="308"/>
      <c r="HI10" s="308"/>
      <c r="HJ10" s="308"/>
      <c r="HK10" s="308"/>
      <c r="HL10" s="308"/>
      <c r="HM10" s="308"/>
      <c r="HN10" s="308"/>
      <c r="HO10" s="308"/>
      <c r="HP10" s="308"/>
      <c r="HQ10" s="308"/>
      <c r="HR10" s="308"/>
      <c r="HS10" s="308"/>
      <c r="HT10" s="308"/>
      <c r="HU10" s="308"/>
      <c r="HV10" s="308"/>
      <c r="HW10" s="308"/>
      <c r="HX10" s="308"/>
      <c r="HY10" s="308"/>
      <c r="HZ10" s="308"/>
      <c r="IA10" s="308"/>
      <c r="IB10" s="308"/>
      <c r="IC10" s="308"/>
      <c r="ID10" s="308"/>
      <c r="IE10" s="308"/>
      <c r="IF10" s="308"/>
      <c r="IG10" s="308"/>
      <c r="IH10" s="308"/>
      <c r="II10" s="308"/>
      <c r="IJ10" s="308"/>
      <c r="IK10" s="308"/>
      <c r="IL10" s="308"/>
      <c r="IM10" s="308"/>
      <c r="IN10" s="308"/>
      <c r="IO10" s="308"/>
      <c r="IP10" s="308"/>
      <c r="IQ10" s="308"/>
      <c r="IR10" s="308"/>
      <c r="IS10" s="308"/>
      <c r="IT10" s="308"/>
      <c r="IU10" s="308"/>
      <c r="IV10" s="308"/>
      <c r="IW10" s="308"/>
      <c r="IX10" s="308"/>
      <c r="IY10" s="308"/>
      <c r="IZ10" s="308"/>
      <c r="JA10" s="308"/>
      <c r="JB10" s="308"/>
      <c r="JC10" s="308"/>
      <c r="JD10" s="308"/>
      <c r="JE10" s="308"/>
      <c r="JF10" s="308"/>
      <c r="JG10" s="308"/>
      <c r="JH10" s="308"/>
      <c r="JI10" s="308"/>
      <c r="JJ10" s="308"/>
      <c r="JK10" s="308"/>
      <c r="JL10" s="308"/>
      <c r="JM10" s="308"/>
      <c r="JN10" s="308"/>
      <c r="JO10" s="308"/>
      <c r="JP10" s="308"/>
      <c r="JQ10" s="308"/>
      <c r="JR10" s="308"/>
      <c r="JS10" s="308"/>
      <c r="JT10" s="308"/>
      <c r="JU10" s="308"/>
      <c r="JV10" s="308"/>
      <c r="JW10" s="308"/>
      <c r="JX10" s="308"/>
      <c r="JY10" s="308"/>
      <c r="JZ10" s="308"/>
      <c r="KA10" s="308"/>
      <c r="KB10" s="308"/>
      <c r="KC10" s="308"/>
      <c r="KD10" s="308"/>
      <c r="KE10" s="308"/>
      <c r="KF10" s="308"/>
      <c r="KG10" s="308"/>
      <c r="KH10" s="308"/>
      <c r="KI10" s="308"/>
      <c r="KJ10" s="308"/>
      <c r="KK10" s="308"/>
      <c r="KL10" s="308"/>
      <c r="KM10" s="308"/>
      <c r="KN10" s="308"/>
      <c r="KO10" s="308"/>
      <c r="KP10" s="308"/>
      <c r="KQ10" s="308"/>
      <c r="KR10" s="308"/>
      <c r="KS10" s="308"/>
      <c r="KT10" s="308"/>
      <c r="KU10" s="308"/>
      <c r="KV10" s="308"/>
      <c r="KW10" s="308"/>
      <c r="KX10" s="308"/>
      <c r="KY10" s="308"/>
      <c r="KZ10" s="308"/>
      <c r="LA10" s="308"/>
      <c r="LB10" s="308"/>
    </row>
    <row r="11" ht="70" customHeight="1" spans="1:314">
      <c r="A11" s="291"/>
      <c r="B11" s="291"/>
      <c r="C11" s="291" t="s">
        <v>199</v>
      </c>
      <c r="D11" s="291">
        <v>3</v>
      </c>
      <c r="E11" s="293" t="s">
        <v>200</v>
      </c>
      <c r="F11" s="292" t="s">
        <v>201</v>
      </c>
      <c r="G11" s="292" t="s">
        <v>171</v>
      </c>
      <c r="H11" s="292" t="s">
        <v>202</v>
      </c>
      <c r="I11" s="304">
        <f t="shared" si="0"/>
        <v>2.78787878787879</v>
      </c>
      <c r="J11" s="304">
        <f t="shared" si="0"/>
        <v>2.36969696969697</v>
      </c>
      <c r="K11" s="304">
        <v>3</v>
      </c>
      <c r="L11" s="304">
        <v>3</v>
      </c>
      <c r="M11" s="304">
        <v>3</v>
      </c>
      <c r="N11" s="304">
        <v>3</v>
      </c>
      <c r="O11" s="304">
        <v>3</v>
      </c>
      <c r="P11" s="304">
        <v>3</v>
      </c>
      <c r="Q11" s="304">
        <v>3</v>
      </c>
      <c r="R11" s="304">
        <v>3</v>
      </c>
      <c r="S11" s="304">
        <v>3</v>
      </c>
      <c r="T11" s="305">
        <v>3</v>
      </c>
      <c r="U11" s="304">
        <v>3</v>
      </c>
      <c r="V11" s="304">
        <v>3</v>
      </c>
      <c r="W11" s="304">
        <v>1</v>
      </c>
      <c r="X11" s="304">
        <v>1</v>
      </c>
      <c r="Y11" s="304">
        <v>1</v>
      </c>
      <c r="Z11" s="304">
        <v>1</v>
      </c>
      <c r="AA11" s="304">
        <v>1</v>
      </c>
      <c r="AB11" s="304">
        <v>1</v>
      </c>
      <c r="AC11" s="312">
        <f>[2]第3组汇总表!J11</f>
        <v>3</v>
      </c>
      <c r="AD11" s="312">
        <f>[2]第3组汇总表!K11</f>
        <v>3</v>
      </c>
      <c r="AE11" s="312">
        <f>[2]第3组汇总表!L11</f>
        <v>3</v>
      </c>
      <c r="AF11" s="312">
        <v>1</v>
      </c>
      <c r="AG11" s="312">
        <f>[2]第3组汇总表!N11</f>
        <v>3</v>
      </c>
      <c r="AH11" s="312">
        <f>[2]第3组汇总表!O11</f>
        <v>1</v>
      </c>
      <c r="AI11" s="312">
        <f>[2]第3组汇总表!P11</f>
        <v>3</v>
      </c>
      <c r="AJ11" s="312">
        <f>[2]第3组汇总表!Q11</f>
        <v>3</v>
      </c>
      <c r="AK11" s="319">
        <v>3</v>
      </c>
      <c r="AL11" s="319">
        <v>3</v>
      </c>
      <c r="AM11" s="319">
        <v>2</v>
      </c>
      <c r="AN11" s="319">
        <v>3</v>
      </c>
      <c r="AO11" s="319">
        <v>3</v>
      </c>
      <c r="AP11" s="319">
        <v>3</v>
      </c>
      <c r="AQ11" s="319">
        <v>3</v>
      </c>
      <c r="AR11" s="321">
        <v>3</v>
      </c>
      <c r="AS11" s="323">
        <v>3</v>
      </c>
      <c r="AT11" s="323">
        <v>3</v>
      </c>
      <c r="AU11" s="324">
        <v>3</v>
      </c>
      <c r="AV11" s="326">
        <v>2</v>
      </c>
      <c r="AW11" s="334">
        <v>3</v>
      </c>
      <c r="AX11" s="323">
        <v>3</v>
      </c>
      <c r="AY11" s="330">
        <v>3</v>
      </c>
      <c r="AZ11" s="323">
        <v>3</v>
      </c>
      <c r="BA11" s="332">
        <v>3</v>
      </c>
      <c r="BB11" s="331">
        <v>2.75</v>
      </c>
      <c r="BC11" s="332">
        <v>3</v>
      </c>
      <c r="BD11" s="331">
        <v>2.5</v>
      </c>
      <c r="BE11" s="332">
        <v>3</v>
      </c>
      <c r="BF11" s="331">
        <v>2.45</v>
      </c>
      <c r="BG11" s="332">
        <v>3</v>
      </c>
      <c r="BH11" s="331">
        <v>2.5</v>
      </c>
      <c r="BI11" s="291">
        <v>3</v>
      </c>
      <c r="BJ11" s="338">
        <v>2</v>
      </c>
      <c r="BK11" s="291">
        <v>3</v>
      </c>
      <c r="BL11" s="291">
        <v>2</v>
      </c>
      <c r="BM11" s="291">
        <v>3</v>
      </c>
      <c r="BN11" s="291">
        <v>3</v>
      </c>
      <c r="BO11" s="291">
        <v>3</v>
      </c>
      <c r="BP11" s="319">
        <v>2</v>
      </c>
      <c r="BQ11" s="319">
        <v>3</v>
      </c>
      <c r="BR11" s="319">
        <v>2</v>
      </c>
      <c r="BS11" s="319">
        <v>3</v>
      </c>
      <c r="BT11" s="319">
        <v>3</v>
      </c>
      <c r="BU11" s="319">
        <v>3</v>
      </c>
      <c r="BV11" s="319">
        <v>1</v>
      </c>
      <c r="BW11" s="319">
        <v>3</v>
      </c>
      <c r="BX11" s="319">
        <v>1</v>
      </c>
      <c r="BY11" s="341">
        <f t="shared" si="1"/>
        <v>92</v>
      </c>
      <c r="BZ11" s="341">
        <f t="shared" si="1"/>
        <v>78.2</v>
      </c>
      <c r="CA11" s="308"/>
      <c r="CB11" s="308"/>
      <c r="CC11" s="308"/>
      <c r="CD11" s="308"/>
      <c r="CE11" s="308"/>
      <c r="CF11" s="308"/>
      <c r="CG11" s="308"/>
      <c r="CH11" s="308"/>
      <c r="CI11" s="308"/>
      <c r="CJ11" s="308"/>
      <c r="CK11" s="308"/>
      <c r="CL11" s="308"/>
      <c r="CM11" s="308"/>
      <c r="CN11" s="308"/>
      <c r="CO11" s="308"/>
      <c r="CP11" s="308"/>
      <c r="CQ11" s="308"/>
      <c r="CR11" s="308"/>
      <c r="CS11" s="308"/>
      <c r="CT11" s="308"/>
      <c r="CU11" s="308"/>
      <c r="CV11" s="308"/>
      <c r="CW11" s="308"/>
      <c r="CX11" s="308"/>
      <c r="CY11" s="308"/>
      <c r="CZ11" s="308"/>
      <c r="DA11" s="308"/>
      <c r="DB11" s="308"/>
      <c r="DC11" s="308"/>
      <c r="DD11" s="308"/>
      <c r="DE11" s="308"/>
      <c r="DF11" s="308"/>
      <c r="DG11" s="308"/>
      <c r="DH11" s="308"/>
      <c r="DI11" s="308"/>
      <c r="DJ11" s="308"/>
      <c r="DK11" s="308"/>
      <c r="DL11" s="308"/>
      <c r="DM11" s="308"/>
      <c r="DN11" s="308"/>
      <c r="DO11" s="308"/>
      <c r="DP11" s="308"/>
      <c r="DQ11" s="308"/>
      <c r="DR11" s="308"/>
      <c r="DS11" s="308"/>
      <c r="DT11" s="308"/>
      <c r="DU11" s="308"/>
      <c r="DV11" s="308"/>
      <c r="DW11" s="308"/>
      <c r="DX11" s="308"/>
      <c r="DY11" s="308"/>
      <c r="DZ11" s="308"/>
      <c r="EA11" s="308"/>
      <c r="EB11" s="308"/>
      <c r="EC11" s="308"/>
      <c r="ED11" s="308"/>
      <c r="EE11" s="308"/>
      <c r="EF11" s="308"/>
      <c r="EG11" s="308"/>
      <c r="EH11" s="308"/>
      <c r="EI11" s="308"/>
      <c r="EJ11" s="308"/>
      <c r="EK11" s="308"/>
      <c r="EL11" s="308"/>
      <c r="EM11" s="308"/>
      <c r="EN11" s="308"/>
      <c r="EO11" s="308"/>
      <c r="EP11" s="308"/>
      <c r="EQ11" s="308"/>
      <c r="ER11" s="308"/>
      <c r="ES11" s="308"/>
      <c r="ET11" s="308"/>
      <c r="EU11" s="308"/>
      <c r="EV11" s="308"/>
      <c r="EW11" s="308"/>
      <c r="EX11" s="308"/>
      <c r="EY11" s="308"/>
      <c r="EZ11" s="308"/>
      <c r="FA11" s="308"/>
      <c r="FB11" s="308"/>
      <c r="FC11" s="308"/>
      <c r="FD11" s="308"/>
      <c r="FE11" s="308"/>
      <c r="FF11" s="308"/>
      <c r="FG11" s="308"/>
      <c r="FH11" s="308"/>
      <c r="FI11" s="308"/>
      <c r="FJ11" s="308"/>
      <c r="FK11" s="308"/>
      <c r="FL11" s="308"/>
      <c r="FM11" s="308"/>
      <c r="FN11" s="308"/>
      <c r="FO11" s="308"/>
      <c r="FP11" s="308"/>
      <c r="FQ11" s="308"/>
      <c r="FR11" s="308"/>
      <c r="FS11" s="308"/>
      <c r="FT11" s="308"/>
      <c r="FU11" s="308"/>
      <c r="FV11" s="308"/>
      <c r="FW11" s="308"/>
      <c r="FX11" s="308"/>
      <c r="FY11" s="308"/>
      <c r="FZ11" s="308"/>
      <c r="GA11" s="308"/>
      <c r="GB11" s="308"/>
      <c r="GC11" s="308"/>
      <c r="GD11" s="308"/>
      <c r="GE11" s="308"/>
      <c r="GF11" s="308"/>
      <c r="GG11" s="308"/>
      <c r="GH11" s="308"/>
      <c r="GI11" s="308"/>
      <c r="GJ11" s="308"/>
      <c r="GK11" s="308"/>
      <c r="GL11" s="308"/>
      <c r="GM11" s="308"/>
      <c r="GN11" s="308"/>
      <c r="GO11" s="308"/>
      <c r="GP11" s="308"/>
      <c r="GQ11" s="308"/>
      <c r="GR11" s="308"/>
      <c r="GS11" s="308"/>
      <c r="GT11" s="308"/>
      <c r="GU11" s="308"/>
      <c r="GV11" s="308"/>
      <c r="GW11" s="308"/>
      <c r="GX11" s="308"/>
      <c r="GY11" s="308"/>
      <c r="GZ11" s="308"/>
      <c r="HA11" s="308"/>
      <c r="HB11" s="308"/>
      <c r="HC11" s="308"/>
      <c r="HD11" s="308"/>
      <c r="HE11" s="308"/>
      <c r="HF11" s="308"/>
      <c r="HG11" s="308"/>
      <c r="HH11" s="308"/>
      <c r="HI11" s="308"/>
      <c r="HJ11" s="308"/>
      <c r="HK11" s="308"/>
      <c r="HL11" s="308"/>
      <c r="HM11" s="308"/>
      <c r="HN11" s="308"/>
      <c r="HO11" s="308"/>
      <c r="HP11" s="308"/>
      <c r="HQ11" s="308"/>
      <c r="HR11" s="308"/>
      <c r="HS11" s="308"/>
      <c r="HT11" s="308"/>
      <c r="HU11" s="308"/>
      <c r="HV11" s="308"/>
      <c r="HW11" s="308"/>
      <c r="HX11" s="308"/>
      <c r="HY11" s="308"/>
      <c r="HZ11" s="308"/>
      <c r="IA11" s="308"/>
      <c r="IB11" s="308"/>
      <c r="IC11" s="308"/>
      <c r="ID11" s="308"/>
      <c r="IE11" s="308"/>
      <c r="IF11" s="308"/>
      <c r="IG11" s="308"/>
      <c r="IH11" s="308"/>
      <c r="II11" s="308"/>
      <c r="IJ11" s="308"/>
      <c r="IK11" s="308"/>
      <c r="IL11" s="308"/>
      <c r="IM11" s="308"/>
      <c r="IN11" s="308"/>
      <c r="IO11" s="308"/>
      <c r="IP11" s="308"/>
      <c r="IQ11" s="308"/>
      <c r="IR11" s="308"/>
      <c r="IS11" s="308"/>
      <c r="IT11" s="308"/>
      <c r="IU11" s="308"/>
      <c r="IV11" s="308"/>
      <c r="IW11" s="308"/>
      <c r="IX11" s="308"/>
      <c r="IY11" s="308"/>
      <c r="IZ11" s="308"/>
      <c r="JA11" s="308"/>
      <c r="JB11" s="308"/>
      <c r="JC11" s="308"/>
      <c r="JD11" s="308"/>
      <c r="JE11" s="308"/>
      <c r="JF11" s="308"/>
      <c r="JG11" s="308"/>
      <c r="JH11" s="308"/>
      <c r="JI11" s="308"/>
      <c r="JJ11" s="308"/>
      <c r="JK11" s="308"/>
      <c r="JL11" s="308"/>
      <c r="JM11" s="308"/>
      <c r="JN11" s="308"/>
      <c r="JO11" s="308"/>
      <c r="JP11" s="308"/>
      <c r="JQ11" s="308"/>
      <c r="JR11" s="308"/>
      <c r="JS11" s="308"/>
      <c r="JT11" s="308"/>
      <c r="JU11" s="308"/>
      <c r="JV11" s="308"/>
      <c r="JW11" s="308"/>
      <c r="JX11" s="308"/>
      <c r="JY11" s="308"/>
      <c r="JZ11" s="308"/>
      <c r="KA11" s="308"/>
      <c r="KB11" s="308"/>
      <c r="KC11" s="308"/>
      <c r="KD11" s="308"/>
      <c r="KE11" s="308"/>
      <c r="KF11" s="308"/>
      <c r="KG11" s="308"/>
      <c r="KH11" s="308"/>
      <c r="KI11" s="308"/>
      <c r="KJ11" s="308"/>
      <c r="KK11" s="308"/>
      <c r="KL11" s="308"/>
      <c r="KM11" s="308"/>
      <c r="KN11" s="308"/>
      <c r="KO11" s="308"/>
      <c r="KP11" s="308"/>
      <c r="KQ11" s="308"/>
      <c r="KR11" s="308"/>
      <c r="KS11" s="308"/>
      <c r="KT11" s="308"/>
      <c r="KU11" s="308"/>
      <c r="KV11" s="308"/>
      <c r="KW11" s="308"/>
      <c r="KX11" s="308"/>
      <c r="KY11" s="308"/>
      <c r="KZ11" s="308"/>
      <c r="LA11" s="308"/>
      <c r="LB11" s="308"/>
    </row>
    <row r="12" ht="59" customHeight="1" spans="1:314">
      <c r="A12" s="291"/>
      <c r="B12" s="291" t="s">
        <v>203</v>
      </c>
      <c r="C12" s="291" t="s">
        <v>191</v>
      </c>
      <c r="D12" s="291">
        <v>6</v>
      </c>
      <c r="E12" s="292" t="s">
        <v>204</v>
      </c>
      <c r="F12" s="292" t="s">
        <v>205</v>
      </c>
      <c r="G12" s="292" t="s">
        <v>171</v>
      </c>
      <c r="H12" s="292" t="s">
        <v>206</v>
      </c>
      <c r="I12" s="304">
        <f t="shared" si="0"/>
        <v>6</v>
      </c>
      <c r="J12" s="304">
        <f t="shared" si="0"/>
        <v>5.32424242424242</v>
      </c>
      <c r="K12" s="304">
        <v>6</v>
      </c>
      <c r="L12" s="304">
        <v>6</v>
      </c>
      <c r="M12" s="304">
        <v>6</v>
      </c>
      <c r="N12" s="304">
        <v>6</v>
      </c>
      <c r="O12" s="304">
        <v>6</v>
      </c>
      <c r="P12" s="304">
        <v>6</v>
      </c>
      <c r="Q12" s="304">
        <v>6</v>
      </c>
      <c r="R12" s="304">
        <v>6</v>
      </c>
      <c r="S12" s="304">
        <v>6</v>
      </c>
      <c r="T12" s="305">
        <v>6</v>
      </c>
      <c r="U12" s="304">
        <v>6</v>
      </c>
      <c r="V12" s="304">
        <v>6</v>
      </c>
      <c r="W12" s="304">
        <v>6</v>
      </c>
      <c r="X12" s="304">
        <v>6</v>
      </c>
      <c r="Y12" s="304">
        <v>6</v>
      </c>
      <c r="Z12" s="304">
        <v>6</v>
      </c>
      <c r="AA12" s="304">
        <v>6</v>
      </c>
      <c r="AB12" s="304">
        <v>6</v>
      </c>
      <c r="AC12" s="312">
        <f>[2]第3组汇总表!J12</f>
        <v>6</v>
      </c>
      <c r="AD12" s="312">
        <f>[2]第3组汇总表!K12</f>
        <v>3</v>
      </c>
      <c r="AE12" s="312">
        <f>[2]第3组汇总表!L12</f>
        <v>6</v>
      </c>
      <c r="AF12" s="312">
        <v>3</v>
      </c>
      <c r="AG12" s="312">
        <f>[2]第3组汇总表!N12</f>
        <v>6</v>
      </c>
      <c r="AH12" s="312">
        <f>[2]第3组汇总表!O12</f>
        <v>3</v>
      </c>
      <c r="AI12" s="312">
        <f>[2]第3组汇总表!P12</f>
        <v>6</v>
      </c>
      <c r="AJ12" s="312">
        <f>[2]第3组汇总表!Q12</f>
        <v>3</v>
      </c>
      <c r="AK12" s="319">
        <v>6</v>
      </c>
      <c r="AL12" s="319">
        <v>3</v>
      </c>
      <c r="AM12" s="319">
        <v>6</v>
      </c>
      <c r="AN12" s="319">
        <v>4</v>
      </c>
      <c r="AO12" s="319">
        <v>6</v>
      </c>
      <c r="AP12" s="319">
        <v>5</v>
      </c>
      <c r="AQ12" s="319">
        <v>6</v>
      </c>
      <c r="AR12" s="321">
        <v>6</v>
      </c>
      <c r="AS12" s="323">
        <v>6</v>
      </c>
      <c r="AT12" s="323">
        <v>6</v>
      </c>
      <c r="AU12" s="324">
        <v>6</v>
      </c>
      <c r="AV12" s="326">
        <v>6</v>
      </c>
      <c r="AW12" s="333">
        <v>6</v>
      </c>
      <c r="AX12" s="323">
        <v>6</v>
      </c>
      <c r="AY12" s="330">
        <v>6</v>
      </c>
      <c r="AZ12" s="323">
        <v>6</v>
      </c>
      <c r="BA12" s="332">
        <v>6</v>
      </c>
      <c r="BB12" s="331">
        <v>5</v>
      </c>
      <c r="BC12" s="332">
        <v>6</v>
      </c>
      <c r="BD12" s="331">
        <v>6</v>
      </c>
      <c r="BE12" s="332">
        <v>6</v>
      </c>
      <c r="BF12" s="331">
        <v>6</v>
      </c>
      <c r="BG12" s="332">
        <v>6</v>
      </c>
      <c r="BH12" s="331">
        <v>5.7</v>
      </c>
      <c r="BI12" s="291">
        <v>6</v>
      </c>
      <c r="BJ12" s="338">
        <v>6</v>
      </c>
      <c r="BK12" s="291">
        <v>6</v>
      </c>
      <c r="BL12" s="291">
        <v>6</v>
      </c>
      <c r="BM12" s="291">
        <v>6</v>
      </c>
      <c r="BN12" s="291">
        <v>6</v>
      </c>
      <c r="BO12" s="291">
        <v>6</v>
      </c>
      <c r="BP12" s="319">
        <v>6</v>
      </c>
      <c r="BQ12" s="319">
        <v>6</v>
      </c>
      <c r="BR12" s="319">
        <v>6</v>
      </c>
      <c r="BS12" s="319">
        <v>6</v>
      </c>
      <c r="BT12" s="319">
        <v>6</v>
      </c>
      <c r="BU12" s="319">
        <v>6</v>
      </c>
      <c r="BV12" s="319">
        <v>6</v>
      </c>
      <c r="BW12" s="319">
        <v>6</v>
      </c>
      <c r="BX12" s="319">
        <v>3</v>
      </c>
      <c r="BY12" s="341">
        <f t="shared" si="1"/>
        <v>198</v>
      </c>
      <c r="BZ12" s="341">
        <f t="shared" si="1"/>
        <v>175.7</v>
      </c>
      <c r="CA12" s="308"/>
      <c r="CB12" s="308"/>
      <c r="CC12" s="308"/>
      <c r="CD12" s="308"/>
      <c r="CE12" s="308"/>
      <c r="CF12" s="308"/>
      <c r="CG12" s="308"/>
      <c r="CH12" s="308"/>
      <c r="CI12" s="308"/>
      <c r="CJ12" s="308"/>
      <c r="CK12" s="308"/>
      <c r="CL12" s="308"/>
      <c r="CM12" s="308"/>
      <c r="CN12" s="308"/>
      <c r="CO12" s="308"/>
      <c r="CP12" s="308"/>
      <c r="CQ12" s="308"/>
      <c r="CR12" s="308"/>
      <c r="CS12" s="308"/>
      <c r="CT12" s="308"/>
      <c r="CU12" s="308"/>
      <c r="CV12" s="308"/>
      <c r="CW12" s="308"/>
      <c r="CX12" s="308"/>
      <c r="CY12" s="308"/>
      <c r="CZ12" s="308"/>
      <c r="DA12" s="308"/>
      <c r="DB12" s="308"/>
      <c r="DC12" s="308"/>
      <c r="DD12" s="308"/>
      <c r="DE12" s="308"/>
      <c r="DF12" s="308"/>
      <c r="DG12" s="308"/>
      <c r="DH12" s="308"/>
      <c r="DI12" s="308"/>
      <c r="DJ12" s="308"/>
      <c r="DK12" s="308"/>
      <c r="DL12" s="308"/>
      <c r="DM12" s="308"/>
      <c r="DN12" s="308"/>
      <c r="DO12" s="308"/>
      <c r="DP12" s="308"/>
      <c r="DQ12" s="308"/>
      <c r="DR12" s="308"/>
      <c r="DS12" s="308"/>
      <c r="DT12" s="308"/>
      <c r="DU12" s="308"/>
      <c r="DV12" s="308"/>
      <c r="DW12" s="308"/>
      <c r="DX12" s="308"/>
      <c r="DY12" s="308"/>
      <c r="DZ12" s="308"/>
      <c r="EA12" s="308"/>
      <c r="EB12" s="308"/>
      <c r="EC12" s="308"/>
      <c r="ED12" s="308"/>
      <c r="EE12" s="308"/>
      <c r="EF12" s="308"/>
      <c r="EG12" s="308"/>
      <c r="EH12" s="308"/>
      <c r="EI12" s="308"/>
      <c r="EJ12" s="308"/>
      <c r="EK12" s="308"/>
      <c r="EL12" s="308"/>
      <c r="EM12" s="308"/>
      <c r="EN12" s="308"/>
      <c r="EO12" s="308"/>
      <c r="EP12" s="308"/>
      <c r="EQ12" s="308"/>
      <c r="ER12" s="308"/>
      <c r="ES12" s="308"/>
      <c r="ET12" s="308"/>
      <c r="EU12" s="308"/>
      <c r="EV12" s="308"/>
      <c r="EW12" s="308"/>
      <c r="EX12" s="308"/>
      <c r="EY12" s="308"/>
      <c r="EZ12" s="308"/>
      <c r="FA12" s="308"/>
      <c r="FB12" s="308"/>
      <c r="FC12" s="308"/>
      <c r="FD12" s="308"/>
      <c r="FE12" s="308"/>
      <c r="FF12" s="308"/>
      <c r="FG12" s="308"/>
      <c r="FH12" s="308"/>
      <c r="FI12" s="308"/>
      <c r="FJ12" s="308"/>
      <c r="FK12" s="308"/>
      <c r="FL12" s="308"/>
      <c r="FM12" s="308"/>
      <c r="FN12" s="308"/>
      <c r="FO12" s="308"/>
      <c r="FP12" s="308"/>
      <c r="FQ12" s="308"/>
      <c r="FR12" s="308"/>
      <c r="FS12" s="308"/>
      <c r="FT12" s="308"/>
      <c r="FU12" s="308"/>
      <c r="FV12" s="308"/>
      <c r="FW12" s="308"/>
      <c r="FX12" s="308"/>
      <c r="FY12" s="308"/>
      <c r="FZ12" s="308"/>
      <c r="GA12" s="308"/>
      <c r="GB12" s="308"/>
      <c r="GC12" s="308"/>
      <c r="GD12" s="308"/>
      <c r="GE12" s="308"/>
      <c r="GF12" s="308"/>
      <c r="GG12" s="308"/>
      <c r="GH12" s="308"/>
      <c r="GI12" s="308"/>
      <c r="GJ12" s="308"/>
      <c r="GK12" s="308"/>
      <c r="GL12" s="308"/>
      <c r="GM12" s="308"/>
      <c r="GN12" s="308"/>
      <c r="GO12" s="308"/>
      <c r="GP12" s="308"/>
      <c r="GQ12" s="308"/>
      <c r="GR12" s="308"/>
      <c r="GS12" s="308"/>
      <c r="GT12" s="308"/>
      <c r="GU12" s="308"/>
      <c r="GV12" s="308"/>
      <c r="GW12" s="308"/>
      <c r="GX12" s="308"/>
      <c r="GY12" s="308"/>
      <c r="GZ12" s="308"/>
      <c r="HA12" s="308"/>
      <c r="HB12" s="308"/>
      <c r="HC12" s="308"/>
      <c r="HD12" s="308"/>
      <c r="HE12" s="308"/>
      <c r="HF12" s="308"/>
      <c r="HG12" s="308"/>
      <c r="HH12" s="308"/>
      <c r="HI12" s="308"/>
      <c r="HJ12" s="308"/>
      <c r="HK12" s="308"/>
      <c r="HL12" s="308"/>
      <c r="HM12" s="308"/>
      <c r="HN12" s="308"/>
      <c r="HO12" s="308"/>
      <c r="HP12" s="308"/>
      <c r="HQ12" s="308"/>
      <c r="HR12" s="308"/>
      <c r="HS12" s="308"/>
      <c r="HT12" s="308"/>
      <c r="HU12" s="308"/>
      <c r="HV12" s="308"/>
      <c r="HW12" s="308"/>
      <c r="HX12" s="308"/>
      <c r="HY12" s="308"/>
      <c r="HZ12" s="308"/>
      <c r="IA12" s="308"/>
      <c r="IB12" s="308"/>
      <c r="IC12" s="308"/>
      <c r="ID12" s="308"/>
      <c r="IE12" s="308"/>
      <c r="IF12" s="308"/>
      <c r="IG12" s="308"/>
      <c r="IH12" s="308"/>
      <c r="II12" s="308"/>
      <c r="IJ12" s="308"/>
      <c r="IK12" s="308"/>
      <c r="IL12" s="308"/>
      <c r="IM12" s="308"/>
      <c r="IN12" s="308"/>
      <c r="IO12" s="308"/>
      <c r="IP12" s="308"/>
      <c r="IQ12" s="308"/>
      <c r="IR12" s="308"/>
      <c r="IS12" s="308"/>
      <c r="IT12" s="308"/>
      <c r="IU12" s="308"/>
      <c r="IV12" s="308"/>
      <c r="IW12" s="308"/>
      <c r="IX12" s="308"/>
      <c r="IY12" s="308"/>
      <c r="IZ12" s="308"/>
      <c r="JA12" s="308"/>
      <c r="JB12" s="308"/>
      <c r="JC12" s="308"/>
      <c r="JD12" s="308"/>
      <c r="JE12" s="308"/>
      <c r="JF12" s="308"/>
      <c r="JG12" s="308"/>
      <c r="JH12" s="308"/>
      <c r="JI12" s="308"/>
      <c r="JJ12" s="308"/>
      <c r="JK12" s="308"/>
      <c r="JL12" s="308"/>
      <c r="JM12" s="308"/>
      <c r="JN12" s="308"/>
      <c r="JO12" s="308"/>
      <c r="JP12" s="308"/>
      <c r="JQ12" s="308"/>
      <c r="JR12" s="308"/>
      <c r="JS12" s="308"/>
      <c r="JT12" s="308"/>
      <c r="JU12" s="308"/>
      <c r="JV12" s="308"/>
      <c r="JW12" s="308"/>
      <c r="JX12" s="308"/>
      <c r="JY12" s="308"/>
      <c r="JZ12" s="308"/>
      <c r="KA12" s="308"/>
      <c r="KB12" s="308"/>
      <c r="KC12" s="308"/>
      <c r="KD12" s="308"/>
      <c r="KE12" s="308"/>
      <c r="KF12" s="308"/>
      <c r="KG12" s="308"/>
      <c r="KH12" s="308"/>
      <c r="KI12" s="308"/>
      <c r="KJ12" s="308"/>
      <c r="KK12" s="308"/>
      <c r="KL12" s="308"/>
      <c r="KM12" s="308"/>
      <c r="KN12" s="308"/>
      <c r="KO12" s="308"/>
      <c r="KP12" s="308"/>
      <c r="KQ12" s="308"/>
      <c r="KR12" s="308"/>
      <c r="KS12" s="308"/>
      <c r="KT12" s="308"/>
      <c r="KU12" s="308"/>
      <c r="KV12" s="308"/>
      <c r="KW12" s="308"/>
      <c r="KX12" s="308"/>
      <c r="KY12" s="308"/>
      <c r="KZ12" s="308"/>
      <c r="LA12" s="308"/>
      <c r="LB12" s="308"/>
    </row>
    <row r="13" ht="97.2" spans="1:314">
      <c r="A13" s="291"/>
      <c r="B13" s="291"/>
      <c r="C13" s="291" t="s">
        <v>207</v>
      </c>
      <c r="D13" s="291">
        <v>5</v>
      </c>
      <c r="E13" s="292" t="s">
        <v>208</v>
      </c>
      <c r="F13" s="292" t="s">
        <v>209</v>
      </c>
      <c r="G13" s="292" t="s">
        <v>210</v>
      </c>
      <c r="H13" s="292" t="s">
        <v>211</v>
      </c>
      <c r="I13" s="304">
        <f t="shared" si="0"/>
        <v>5</v>
      </c>
      <c r="J13" s="304">
        <v>3</v>
      </c>
      <c r="K13" s="304">
        <v>5</v>
      </c>
      <c r="L13" s="304">
        <v>5</v>
      </c>
      <c r="M13" s="304">
        <v>5</v>
      </c>
      <c r="N13" s="304">
        <v>5</v>
      </c>
      <c r="O13" s="304">
        <v>5</v>
      </c>
      <c r="P13" s="304">
        <v>5</v>
      </c>
      <c r="Q13" s="304">
        <v>5</v>
      </c>
      <c r="R13" s="304">
        <v>5</v>
      </c>
      <c r="S13" s="304">
        <v>5</v>
      </c>
      <c r="T13" s="305">
        <v>5</v>
      </c>
      <c r="U13" s="304">
        <v>5</v>
      </c>
      <c r="V13" s="304">
        <v>5</v>
      </c>
      <c r="W13" s="304">
        <v>5</v>
      </c>
      <c r="X13" s="304">
        <v>5</v>
      </c>
      <c r="Y13" s="304">
        <v>5</v>
      </c>
      <c r="Z13" s="304">
        <v>5</v>
      </c>
      <c r="AA13" s="304">
        <v>5</v>
      </c>
      <c r="AB13" s="304">
        <v>5</v>
      </c>
      <c r="AC13" s="312">
        <f>[2]第3组汇总表!J13</f>
        <v>5</v>
      </c>
      <c r="AD13" s="312">
        <f>[2]第3组汇总表!K13</f>
        <v>5</v>
      </c>
      <c r="AE13" s="312">
        <f>[2]第3组汇总表!L13</f>
        <v>5</v>
      </c>
      <c r="AF13" s="312">
        <v>5</v>
      </c>
      <c r="AG13" s="312">
        <f>[2]第3组汇总表!N13</f>
        <v>5</v>
      </c>
      <c r="AH13" s="312">
        <f>[2]第3组汇总表!O13</f>
        <v>5</v>
      </c>
      <c r="AI13" s="312">
        <f>[2]第3组汇总表!P13</f>
        <v>5</v>
      </c>
      <c r="AJ13" s="312">
        <f>[2]第3组汇总表!Q13</f>
        <v>5</v>
      </c>
      <c r="AK13" s="319">
        <v>5</v>
      </c>
      <c r="AL13" s="319">
        <v>5</v>
      </c>
      <c r="AM13" s="319">
        <v>5</v>
      </c>
      <c r="AN13" s="319">
        <v>5</v>
      </c>
      <c r="AO13" s="319">
        <v>5</v>
      </c>
      <c r="AP13" s="319">
        <v>5</v>
      </c>
      <c r="AQ13" s="319">
        <v>5</v>
      </c>
      <c r="AR13" s="321">
        <v>5</v>
      </c>
      <c r="AS13" s="323">
        <v>5</v>
      </c>
      <c r="AT13" s="323">
        <v>5</v>
      </c>
      <c r="AU13" s="324">
        <v>5</v>
      </c>
      <c r="AV13" s="326">
        <v>5</v>
      </c>
      <c r="AW13" s="329">
        <v>5</v>
      </c>
      <c r="AX13" s="323">
        <v>5</v>
      </c>
      <c r="AY13" s="330">
        <v>5</v>
      </c>
      <c r="AZ13" s="323">
        <v>5</v>
      </c>
      <c r="BA13" s="332">
        <v>5</v>
      </c>
      <c r="BB13" s="331">
        <v>5</v>
      </c>
      <c r="BC13" s="332">
        <v>5</v>
      </c>
      <c r="BD13" s="331">
        <v>5</v>
      </c>
      <c r="BE13" s="332">
        <v>5</v>
      </c>
      <c r="BF13" s="331">
        <v>5</v>
      </c>
      <c r="BG13" s="332">
        <v>5</v>
      </c>
      <c r="BH13" s="331">
        <v>5</v>
      </c>
      <c r="BI13" s="291">
        <v>5</v>
      </c>
      <c r="BJ13" s="338">
        <v>5</v>
      </c>
      <c r="BK13" s="291">
        <v>5</v>
      </c>
      <c r="BL13" s="291">
        <v>5</v>
      </c>
      <c r="BM13" s="291">
        <v>5</v>
      </c>
      <c r="BN13" s="291">
        <v>5</v>
      </c>
      <c r="BO13" s="291">
        <v>5</v>
      </c>
      <c r="BP13" s="319">
        <v>5</v>
      </c>
      <c r="BQ13" s="319">
        <v>5</v>
      </c>
      <c r="BR13" s="319">
        <v>5</v>
      </c>
      <c r="BS13" s="319">
        <v>5</v>
      </c>
      <c r="BT13" s="319">
        <v>4</v>
      </c>
      <c r="BU13" s="319">
        <v>5</v>
      </c>
      <c r="BV13" s="319">
        <v>4</v>
      </c>
      <c r="BW13" s="319">
        <v>5</v>
      </c>
      <c r="BX13" s="319">
        <v>5</v>
      </c>
      <c r="BY13" s="341">
        <f t="shared" si="1"/>
        <v>165</v>
      </c>
      <c r="BZ13" s="341">
        <f t="shared" si="1"/>
        <v>163</v>
      </c>
      <c r="CA13" s="308"/>
      <c r="CB13" s="308"/>
      <c r="CC13" s="308"/>
      <c r="CD13" s="308"/>
      <c r="CE13" s="308"/>
      <c r="CF13" s="308"/>
      <c r="CG13" s="308"/>
      <c r="CH13" s="308"/>
      <c r="CI13" s="308"/>
      <c r="CJ13" s="308"/>
      <c r="CK13" s="308"/>
      <c r="CL13" s="308"/>
      <c r="CM13" s="308"/>
      <c r="CN13" s="308"/>
      <c r="CO13" s="308"/>
      <c r="CP13" s="308"/>
      <c r="CQ13" s="308"/>
      <c r="CR13" s="308"/>
      <c r="CS13" s="308"/>
      <c r="CT13" s="308"/>
      <c r="CU13" s="308"/>
      <c r="CV13" s="308"/>
      <c r="CW13" s="308"/>
      <c r="CX13" s="308"/>
      <c r="CY13" s="308"/>
      <c r="CZ13" s="308"/>
      <c r="DA13" s="308"/>
      <c r="DB13" s="308"/>
      <c r="DC13" s="308"/>
      <c r="DD13" s="308"/>
      <c r="DE13" s="308"/>
      <c r="DF13" s="308"/>
      <c r="DG13" s="308"/>
      <c r="DH13" s="308"/>
      <c r="DI13" s="308"/>
      <c r="DJ13" s="308"/>
      <c r="DK13" s="308"/>
      <c r="DL13" s="308"/>
      <c r="DM13" s="308"/>
      <c r="DN13" s="308"/>
      <c r="DO13" s="308"/>
      <c r="DP13" s="308"/>
      <c r="DQ13" s="308"/>
      <c r="DR13" s="308"/>
      <c r="DS13" s="308"/>
      <c r="DT13" s="308"/>
      <c r="DU13" s="308"/>
      <c r="DV13" s="308"/>
      <c r="DW13" s="308"/>
      <c r="DX13" s="308"/>
      <c r="DY13" s="308"/>
      <c r="DZ13" s="308"/>
      <c r="EA13" s="308"/>
      <c r="EB13" s="308"/>
      <c r="EC13" s="308"/>
      <c r="ED13" s="308"/>
      <c r="EE13" s="308"/>
      <c r="EF13" s="308"/>
      <c r="EG13" s="308"/>
      <c r="EH13" s="308"/>
      <c r="EI13" s="308"/>
      <c r="EJ13" s="308"/>
      <c r="EK13" s="308"/>
      <c r="EL13" s="308"/>
      <c r="EM13" s="308"/>
      <c r="EN13" s="308"/>
      <c r="EO13" s="308"/>
      <c r="EP13" s="308"/>
      <c r="EQ13" s="308"/>
      <c r="ER13" s="308"/>
      <c r="ES13" s="308"/>
      <c r="ET13" s="308"/>
      <c r="EU13" s="308"/>
      <c r="EV13" s="308"/>
      <c r="EW13" s="308"/>
      <c r="EX13" s="308"/>
      <c r="EY13" s="308"/>
      <c r="EZ13" s="308"/>
      <c r="FA13" s="308"/>
      <c r="FB13" s="308"/>
      <c r="FC13" s="308"/>
      <c r="FD13" s="308"/>
      <c r="FE13" s="308"/>
      <c r="FF13" s="308"/>
      <c r="FG13" s="308"/>
      <c r="FH13" s="308"/>
      <c r="FI13" s="308"/>
      <c r="FJ13" s="308"/>
      <c r="FK13" s="308"/>
      <c r="FL13" s="308"/>
      <c r="FM13" s="308"/>
      <c r="FN13" s="308"/>
      <c r="FO13" s="308"/>
      <c r="FP13" s="308"/>
      <c r="FQ13" s="308"/>
      <c r="FR13" s="308"/>
      <c r="FS13" s="308"/>
      <c r="FT13" s="308"/>
      <c r="FU13" s="308"/>
      <c r="FV13" s="308"/>
      <c r="FW13" s="308"/>
      <c r="FX13" s="308"/>
      <c r="FY13" s="308"/>
      <c r="FZ13" s="308"/>
      <c r="GA13" s="308"/>
      <c r="GB13" s="308"/>
      <c r="GC13" s="308"/>
      <c r="GD13" s="308"/>
      <c r="GE13" s="308"/>
      <c r="GF13" s="308"/>
      <c r="GG13" s="308"/>
      <c r="GH13" s="308"/>
      <c r="GI13" s="308"/>
      <c r="GJ13" s="308"/>
      <c r="GK13" s="308"/>
      <c r="GL13" s="308"/>
      <c r="GM13" s="308"/>
      <c r="GN13" s="308"/>
      <c r="GO13" s="308"/>
      <c r="GP13" s="308"/>
      <c r="GQ13" s="308"/>
      <c r="GR13" s="308"/>
      <c r="GS13" s="308"/>
      <c r="GT13" s="308"/>
      <c r="GU13" s="308"/>
      <c r="GV13" s="308"/>
      <c r="GW13" s="308"/>
      <c r="GX13" s="308"/>
      <c r="GY13" s="308"/>
      <c r="GZ13" s="308"/>
      <c r="HA13" s="308"/>
      <c r="HB13" s="308"/>
      <c r="HC13" s="308"/>
      <c r="HD13" s="308"/>
      <c r="HE13" s="308"/>
      <c r="HF13" s="308"/>
      <c r="HG13" s="308"/>
      <c r="HH13" s="308"/>
      <c r="HI13" s="308"/>
      <c r="HJ13" s="308"/>
      <c r="HK13" s="308"/>
      <c r="HL13" s="308"/>
      <c r="HM13" s="308"/>
      <c r="HN13" s="308"/>
      <c r="HO13" s="308"/>
      <c r="HP13" s="308"/>
      <c r="HQ13" s="308"/>
      <c r="HR13" s="308"/>
      <c r="HS13" s="308"/>
      <c r="HT13" s="308"/>
      <c r="HU13" s="308"/>
      <c r="HV13" s="308"/>
      <c r="HW13" s="308"/>
      <c r="HX13" s="308"/>
      <c r="HY13" s="308"/>
      <c r="HZ13" s="308"/>
      <c r="IA13" s="308"/>
      <c r="IB13" s="308"/>
      <c r="IC13" s="308"/>
      <c r="ID13" s="308"/>
      <c r="IE13" s="308"/>
      <c r="IF13" s="308"/>
      <c r="IG13" s="308"/>
      <c r="IH13" s="308"/>
      <c r="II13" s="308"/>
      <c r="IJ13" s="308"/>
      <c r="IK13" s="308"/>
      <c r="IL13" s="308"/>
      <c r="IM13" s="308"/>
      <c r="IN13" s="308"/>
      <c r="IO13" s="308"/>
      <c r="IP13" s="308"/>
      <c r="IQ13" s="308"/>
      <c r="IR13" s="308"/>
      <c r="IS13" s="308"/>
      <c r="IT13" s="308"/>
      <c r="IU13" s="308"/>
      <c r="IV13" s="308"/>
      <c r="IW13" s="308"/>
      <c r="IX13" s="308"/>
      <c r="IY13" s="308"/>
      <c r="IZ13" s="308"/>
      <c r="JA13" s="308"/>
      <c r="JB13" s="308"/>
      <c r="JC13" s="308"/>
      <c r="JD13" s="308"/>
      <c r="JE13" s="308"/>
      <c r="JF13" s="308"/>
      <c r="JG13" s="308"/>
      <c r="JH13" s="308"/>
      <c r="JI13" s="308"/>
      <c r="JJ13" s="308"/>
      <c r="JK13" s="308"/>
      <c r="JL13" s="308"/>
      <c r="JM13" s="308"/>
      <c r="JN13" s="308"/>
      <c r="JO13" s="308"/>
      <c r="JP13" s="308"/>
      <c r="JQ13" s="308"/>
      <c r="JR13" s="308"/>
      <c r="JS13" s="308"/>
      <c r="JT13" s="308"/>
      <c r="JU13" s="308"/>
      <c r="JV13" s="308"/>
      <c r="JW13" s="308"/>
      <c r="JX13" s="308"/>
      <c r="JY13" s="308"/>
      <c r="JZ13" s="308"/>
      <c r="KA13" s="308"/>
      <c r="KB13" s="308"/>
      <c r="KC13" s="308"/>
      <c r="KD13" s="308"/>
      <c r="KE13" s="308"/>
      <c r="KF13" s="308"/>
      <c r="KG13" s="308"/>
      <c r="KH13" s="308"/>
      <c r="KI13" s="308"/>
      <c r="KJ13" s="308"/>
      <c r="KK13" s="308"/>
      <c r="KL13" s="308"/>
      <c r="KM13" s="308"/>
      <c r="KN13" s="308"/>
      <c r="KO13" s="308"/>
      <c r="KP13" s="308"/>
      <c r="KQ13" s="308"/>
      <c r="KR13" s="308"/>
      <c r="KS13" s="308"/>
      <c r="KT13" s="308"/>
      <c r="KU13" s="308"/>
      <c r="KV13" s="308"/>
      <c r="KW13" s="308"/>
      <c r="KX13" s="308"/>
      <c r="KY13" s="308"/>
      <c r="KZ13" s="308"/>
      <c r="LA13" s="308"/>
      <c r="LB13" s="308"/>
    </row>
    <row r="14" ht="43.2" spans="1:314">
      <c r="A14" s="291"/>
      <c r="B14" s="291"/>
      <c r="C14" s="291" t="s">
        <v>212</v>
      </c>
      <c r="D14" s="291">
        <v>3</v>
      </c>
      <c r="E14" s="292" t="s">
        <v>213</v>
      </c>
      <c r="F14" s="292" t="s">
        <v>214</v>
      </c>
      <c r="G14" s="292" t="s">
        <v>171</v>
      </c>
      <c r="H14" s="292"/>
      <c r="I14" s="304">
        <f t="shared" si="0"/>
        <v>3</v>
      </c>
      <c r="J14" s="304">
        <f t="shared" si="0"/>
        <v>3</v>
      </c>
      <c r="K14" s="304">
        <v>3</v>
      </c>
      <c r="L14" s="304">
        <v>3</v>
      </c>
      <c r="M14" s="304">
        <v>3</v>
      </c>
      <c r="N14" s="304">
        <v>3</v>
      </c>
      <c r="O14" s="304">
        <v>3</v>
      </c>
      <c r="P14" s="304">
        <v>3</v>
      </c>
      <c r="Q14" s="304">
        <v>3</v>
      </c>
      <c r="R14" s="304">
        <v>3</v>
      </c>
      <c r="S14" s="304">
        <v>3</v>
      </c>
      <c r="T14" s="305">
        <v>3</v>
      </c>
      <c r="U14" s="304">
        <v>3</v>
      </c>
      <c r="V14" s="304">
        <v>3</v>
      </c>
      <c r="W14" s="304">
        <v>3</v>
      </c>
      <c r="X14" s="304">
        <v>3</v>
      </c>
      <c r="Y14" s="304">
        <v>3</v>
      </c>
      <c r="Z14" s="304">
        <v>3</v>
      </c>
      <c r="AA14" s="304">
        <v>3</v>
      </c>
      <c r="AB14" s="304">
        <v>3</v>
      </c>
      <c r="AC14" s="312">
        <f>[2]第3组汇总表!J14</f>
        <v>3</v>
      </c>
      <c r="AD14" s="312">
        <f>[2]第3组汇总表!K14</f>
        <v>3</v>
      </c>
      <c r="AE14" s="312">
        <f>[2]第3组汇总表!L14</f>
        <v>3</v>
      </c>
      <c r="AF14" s="312">
        <v>3</v>
      </c>
      <c r="AG14" s="312">
        <f>[2]第3组汇总表!N14</f>
        <v>3</v>
      </c>
      <c r="AH14" s="312">
        <f>[2]第3组汇总表!O14</f>
        <v>3</v>
      </c>
      <c r="AI14" s="312">
        <f>[2]第3组汇总表!P14</f>
        <v>3</v>
      </c>
      <c r="AJ14" s="312">
        <f>[2]第3组汇总表!Q14</f>
        <v>3</v>
      </c>
      <c r="AK14" s="319">
        <v>3</v>
      </c>
      <c r="AL14" s="319">
        <v>3</v>
      </c>
      <c r="AM14" s="319">
        <v>3</v>
      </c>
      <c r="AN14" s="319">
        <v>3</v>
      </c>
      <c r="AO14" s="319">
        <v>3</v>
      </c>
      <c r="AP14" s="319">
        <v>3</v>
      </c>
      <c r="AQ14" s="319">
        <v>3</v>
      </c>
      <c r="AR14" s="321">
        <v>3</v>
      </c>
      <c r="AS14" s="323">
        <v>3</v>
      </c>
      <c r="AT14" s="323">
        <v>3</v>
      </c>
      <c r="AU14" s="324">
        <v>3</v>
      </c>
      <c r="AV14" s="326">
        <v>3</v>
      </c>
      <c r="AW14" s="329">
        <v>3</v>
      </c>
      <c r="AX14" s="323">
        <v>3</v>
      </c>
      <c r="AY14" s="330">
        <v>3</v>
      </c>
      <c r="AZ14" s="323">
        <v>3</v>
      </c>
      <c r="BA14" s="332">
        <v>3</v>
      </c>
      <c r="BB14" s="331">
        <v>3</v>
      </c>
      <c r="BC14" s="332">
        <v>3</v>
      </c>
      <c r="BD14" s="331">
        <v>3</v>
      </c>
      <c r="BE14" s="332">
        <v>3</v>
      </c>
      <c r="BF14" s="331">
        <v>3</v>
      </c>
      <c r="BG14" s="332">
        <v>3</v>
      </c>
      <c r="BH14" s="331">
        <v>3</v>
      </c>
      <c r="BI14" s="291">
        <v>3</v>
      </c>
      <c r="BJ14" s="338">
        <v>3</v>
      </c>
      <c r="BK14" s="291">
        <v>3</v>
      </c>
      <c r="BL14" s="291">
        <v>3</v>
      </c>
      <c r="BM14" s="291">
        <v>3</v>
      </c>
      <c r="BN14" s="291">
        <v>3</v>
      </c>
      <c r="BO14" s="291">
        <v>3</v>
      </c>
      <c r="BP14" s="319">
        <v>3</v>
      </c>
      <c r="BQ14" s="319">
        <v>3</v>
      </c>
      <c r="BR14" s="319">
        <v>3</v>
      </c>
      <c r="BS14" s="319">
        <v>3</v>
      </c>
      <c r="BT14" s="319">
        <v>3</v>
      </c>
      <c r="BU14" s="319">
        <v>3</v>
      </c>
      <c r="BV14" s="319">
        <v>3</v>
      </c>
      <c r="BW14" s="319">
        <v>3</v>
      </c>
      <c r="BX14" s="319">
        <v>3</v>
      </c>
      <c r="BY14" s="341">
        <f t="shared" si="1"/>
        <v>99</v>
      </c>
      <c r="BZ14" s="341">
        <f t="shared" si="1"/>
        <v>99</v>
      </c>
      <c r="CA14" s="308"/>
      <c r="CB14" s="308"/>
      <c r="CC14" s="308"/>
      <c r="CD14" s="308"/>
      <c r="CE14" s="308"/>
      <c r="CF14" s="308"/>
      <c r="CG14" s="308"/>
      <c r="CH14" s="308"/>
      <c r="CI14" s="308"/>
      <c r="CJ14" s="308"/>
      <c r="CK14" s="308"/>
      <c r="CL14" s="308"/>
      <c r="CM14" s="308"/>
      <c r="CN14" s="308"/>
      <c r="CO14" s="308"/>
      <c r="CP14" s="308"/>
      <c r="CQ14" s="308"/>
      <c r="CR14" s="308"/>
      <c r="CS14" s="308"/>
      <c r="CT14" s="308"/>
      <c r="CU14" s="308"/>
      <c r="CV14" s="308"/>
      <c r="CW14" s="308"/>
      <c r="CX14" s="308"/>
      <c r="CY14" s="308"/>
      <c r="CZ14" s="308"/>
      <c r="DA14" s="308"/>
      <c r="DB14" s="308"/>
      <c r="DC14" s="308"/>
      <c r="DD14" s="308"/>
      <c r="DE14" s="308"/>
      <c r="DF14" s="308"/>
      <c r="DG14" s="308"/>
      <c r="DH14" s="308"/>
      <c r="DI14" s="308"/>
      <c r="DJ14" s="308"/>
      <c r="DK14" s="308"/>
      <c r="DL14" s="308"/>
      <c r="DM14" s="308"/>
      <c r="DN14" s="308"/>
      <c r="DO14" s="308"/>
      <c r="DP14" s="308"/>
      <c r="DQ14" s="308"/>
      <c r="DR14" s="308"/>
      <c r="DS14" s="308"/>
      <c r="DT14" s="308"/>
      <c r="DU14" s="308"/>
      <c r="DV14" s="308"/>
      <c r="DW14" s="308"/>
      <c r="DX14" s="308"/>
      <c r="DY14" s="308"/>
      <c r="DZ14" s="308"/>
      <c r="EA14" s="308"/>
      <c r="EB14" s="308"/>
      <c r="EC14" s="308"/>
      <c r="ED14" s="308"/>
      <c r="EE14" s="308"/>
      <c r="EF14" s="308"/>
      <c r="EG14" s="308"/>
      <c r="EH14" s="308"/>
      <c r="EI14" s="308"/>
      <c r="EJ14" s="308"/>
      <c r="EK14" s="308"/>
      <c r="EL14" s="308"/>
      <c r="EM14" s="308"/>
      <c r="EN14" s="308"/>
      <c r="EO14" s="308"/>
      <c r="EP14" s="308"/>
      <c r="EQ14" s="308"/>
      <c r="ER14" s="308"/>
      <c r="ES14" s="308"/>
      <c r="ET14" s="308"/>
      <c r="EU14" s="308"/>
      <c r="EV14" s="308"/>
      <c r="EW14" s="308"/>
      <c r="EX14" s="308"/>
      <c r="EY14" s="308"/>
      <c r="EZ14" s="308"/>
      <c r="FA14" s="308"/>
      <c r="FB14" s="308"/>
      <c r="FC14" s="308"/>
      <c r="FD14" s="308"/>
      <c r="FE14" s="308"/>
      <c r="FF14" s="308"/>
      <c r="FG14" s="308"/>
      <c r="FH14" s="308"/>
      <c r="FI14" s="308"/>
      <c r="FJ14" s="308"/>
      <c r="FK14" s="308"/>
      <c r="FL14" s="308"/>
      <c r="FM14" s="308"/>
      <c r="FN14" s="308"/>
      <c r="FO14" s="308"/>
      <c r="FP14" s="308"/>
      <c r="FQ14" s="308"/>
      <c r="FR14" s="308"/>
      <c r="FS14" s="308"/>
      <c r="FT14" s="308"/>
      <c r="FU14" s="308"/>
      <c r="FV14" s="308"/>
      <c r="FW14" s="308"/>
      <c r="FX14" s="308"/>
      <c r="FY14" s="308"/>
      <c r="FZ14" s="308"/>
      <c r="GA14" s="308"/>
      <c r="GB14" s="308"/>
      <c r="GC14" s="308"/>
      <c r="GD14" s="308"/>
      <c r="GE14" s="308"/>
      <c r="GF14" s="308"/>
      <c r="GG14" s="308"/>
      <c r="GH14" s="308"/>
      <c r="GI14" s="308"/>
      <c r="GJ14" s="308"/>
      <c r="GK14" s="308"/>
      <c r="GL14" s="308"/>
      <c r="GM14" s="308"/>
      <c r="GN14" s="308"/>
      <c r="GO14" s="308"/>
      <c r="GP14" s="308"/>
      <c r="GQ14" s="308"/>
      <c r="GR14" s="308"/>
      <c r="GS14" s="308"/>
      <c r="GT14" s="308"/>
      <c r="GU14" s="308"/>
      <c r="GV14" s="308"/>
      <c r="GW14" s="308"/>
      <c r="GX14" s="308"/>
      <c r="GY14" s="308"/>
      <c r="GZ14" s="308"/>
      <c r="HA14" s="308"/>
      <c r="HB14" s="308"/>
      <c r="HC14" s="308"/>
      <c r="HD14" s="308"/>
      <c r="HE14" s="308"/>
      <c r="HF14" s="308"/>
      <c r="HG14" s="308"/>
      <c r="HH14" s="308"/>
      <c r="HI14" s="308"/>
      <c r="HJ14" s="308"/>
      <c r="HK14" s="308"/>
      <c r="HL14" s="308"/>
      <c r="HM14" s="308"/>
      <c r="HN14" s="308"/>
      <c r="HO14" s="308"/>
      <c r="HP14" s="308"/>
      <c r="HQ14" s="308"/>
      <c r="HR14" s="308"/>
      <c r="HS14" s="308"/>
      <c r="HT14" s="308"/>
      <c r="HU14" s="308"/>
      <c r="HV14" s="308"/>
      <c r="HW14" s="308"/>
      <c r="HX14" s="308"/>
      <c r="HY14" s="308"/>
      <c r="HZ14" s="308"/>
      <c r="IA14" s="308"/>
      <c r="IB14" s="308"/>
      <c r="IC14" s="308"/>
      <c r="ID14" s="308"/>
      <c r="IE14" s="308"/>
      <c r="IF14" s="308"/>
      <c r="IG14" s="308"/>
      <c r="IH14" s="308"/>
      <c r="II14" s="308"/>
      <c r="IJ14" s="308"/>
      <c r="IK14" s="308"/>
      <c r="IL14" s="308"/>
      <c r="IM14" s="308"/>
      <c r="IN14" s="308"/>
      <c r="IO14" s="308"/>
      <c r="IP14" s="308"/>
      <c r="IQ14" s="308"/>
      <c r="IR14" s="308"/>
      <c r="IS14" s="308"/>
      <c r="IT14" s="308"/>
      <c r="IU14" s="308"/>
      <c r="IV14" s="308"/>
      <c r="IW14" s="308"/>
      <c r="IX14" s="308"/>
      <c r="IY14" s="308"/>
      <c r="IZ14" s="308"/>
      <c r="JA14" s="308"/>
      <c r="JB14" s="308"/>
      <c r="JC14" s="308"/>
      <c r="JD14" s="308"/>
      <c r="JE14" s="308"/>
      <c r="JF14" s="308"/>
      <c r="JG14" s="308"/>
      <c r="JH14" s="308"/>
      <c r="JI14" s="308"/>
      <c r="JJ14" s="308"/>
      <c r="JK14" s="308"/>
      <c r="JL14" s="308"/>
      <c r="JM14" s="308"/>
      <c r="JN14" s="308"/>
      <c r="JO14" s="308"/>
      <c r="JP14" s="308"/>
      <c r="JQ14" s="308"/>
      <c r="JR14" s="308"/>
      <c r="JS14" s="308"/>
      <c r="JT14" s="308"/>
      <c r="JU14" s="308"/>
      <c r="JV14" s="308"/>
      <c r="JW14" s="308"/>
      <c r="JX14" s="308"/>
      <c r="JY14" s="308"/>
      <c r="JZ14" s="308"/>
      <c r="KA14" s="308"/>
      <c r="KB14" s="308"/>
      <c r="KC14" s="308"/>
      <c r="KD14" s="308"/>
      <c r="KE14" s="308"/>
      <c r="KF14" s="308"/>
      <c r="KG14" s="308"/>
      <c r="KH14" s="308"/>
      <c r="KI14" s="308"/>
      <c r="KJ14" s="308"/>
      <c r="KK14" s="308"/>
      <c r="KL14" s="308"/>
      <c r="KM14" s="308"/>
      <c r="KN14" s="308"/>
      <c r="KO14" s="308"/>
      <c r="KP14" s="308"/>
      <c r="KQ14" s="308"/>
      <c r="KR14" s="308"/>
      <c r="KS14" s="308"/>
      <c r="KT14" s="308"/>
      <c r="KU14" s="308"/>
      <c r="KV14" s="308"/>
      <c r="KW14" s="308"/>
      <c r="KX14" s="308"/>
      <c r="KY14" s="308"/>
      <c r="KZ14" s="308"/>
      <c r="LA14" s="308"/>
      <c r="LB14" s="308"/>
    </row>
    <row r="15" ht="97.2" spans="1:314">
      <c r="A15" s="291"/>
      <c r="B15" s="291"/>
      <c r="C15" s="291" t="s">
        <v>215</v>
      </c>
      <c r="D15" s="291">
        <v>4</v>
      </c>
      <c r="E15" s="292" t="s">
        <v>216</v>
      </c>
      <c r="F15" s="292" t="s">
        <v>217</v>
      </c>
      <c r="G15" s="292" t="s">
        <v>171</v>
      </c>
      <c r="H15" s="292" t="s">
        <v>218</v>
      </c>
      <c r="I15" s="304">
        <f t="shared" si="0"/>
        <v>3.93939393939394</v>
      </c>
      <c r="J15" s="304">
        <f t="shared" si="0"/>
        <v>3.66666666666667</v>
      </c>
      <c r="K15" s="304">
        <v>4</v>
      </c>
      <c r="L15" s="304">
        <v>4</v>
      </c>
      <c r="M15" s="304">
        <v>4</v>
      </c>
      <c r="N15" s="304">
        <v>4</v>
      </c>
      <c r="O15" s="304">
        <v>4</v>
      </c>
      <c r="P15" s="304">
        <v>4</v>
      </c>
      <c r="Q15" s="304">
        <v>4</v>
      </c>
      <c r="R15" s="304">
        <v>4</v>
      </c>
      <c r="S15" s="304">
        <v>2</v>
      </c>
      <c r="T15" s="305">
        <v>2</v>
      </c>
      <c r="U15" s="304">
        <v>4</v>
      </c>
      <c r="V15" s="304">
        <v>4</v>
      </c>
      <c r="W15" s="304">
        <v>4</v>
      </c>
      <c r="X15" s="304">
        <v>4</v>
      </c>
      <c r="Y15" s="304">
        <v>4</v>
      </c>
      <c r="Z15" s="304">
        <v>4</v>
      </c>
      <c r="AA15" s="304">
        <v>4</v>
      </c>
      <c r="AB15" s="304">
        <v>4</v>
      </c>
      <c r="AC15" s="312">
        <f>[2]第3组汇总表!J15</f>
        <v>4</v>
      </c>
      <c r="AD15" s="312">
        <f>[2]第3组汇总表!K15</f>
        <v>4</v>
      </c>
      <c r="AE15" s="312">
        <f>[2]第3组汇总表!L15</f>
        <v>4</v>
      </c>
      <c r="AF15" s="312">
        <v>4</v>
      </c>
      <c r="AG15" s="312">
        <f>[2]第3组汇总表!N15</f>
        <v>4</v>
      </c>
      <c r="AH15" s="312">
        <f>[2]第3组汇总表!O15</f>
        <v>4</v>
      </c>
      <c r="AI15" s="312">
        <f>[2]第3组汇总表!P15</f>
        <v>4</v>
      </c>
      <c r="AJ15" s="312">
        <f>[2]第3组汇总表!Q15</f>
        <v>4</v>
      </c>
      <c r="AK15" s="319">
        <v>4</v>
      </c>
      <c r="AL15" s="319">
        <v>4</v>
      </c>
      <c r="AM15" s="319">
        <v>4</v>
      </c>
      <c r="AN15" s="319">
        <v>4</v>
      </c>
      <c r="AO15" s="319">
        <v>4</v>
      </c>
      <c r="AP15" s="319">
        <v>3</v>
      </c>
      <c r="AQ15" s="319">
        <v>4</v>
      </c>
      <c r="AR15" s="321">
        <v>4</v>
      </c>
      <c r="AS15" s="323">
        <v>4</v>
      </c>
      <c r="AT15" s="323">
        <v>3</v>
      </c>
      <c r="AU15" s="324">
        <v>4</v>
      </c>
      <c r="AV15" s="326">
        <v>2</v>
      </c>
      <c r="AW15" s="329">
        <v>4</v>
      </c>
      <c r="AX15" s="323">
        <v>3</v>
      </c>
      <c r="AY15" s="330">
        <v>4</v>
      </c>
      <c r="AZ15" s="323">
        <v>2</v>
      </c>
      <c r="BA15" s="332">
        <v>4</v>
      </c>
      <c r="BB15" s="331">
        <v>4</v>
      </c>
      <c r="BC15" s="332">
        <v>4</v>
      </c>
      <c r="BD15" s="331">
        <v>4</v>
      </c>
      <c r="BE15" s="332">
        <v>4</v>
      </c>
      <c r="BF15" s="331">
        <v>4</v>
      </c>
      <c r="BG15" s="332">
        <v>4</v>
      </c>
      <c r="BH15" s="331">
        <v>4</v>
      </c>
      <c r="BI15" s="291">
        <v>4</v>
      </c>
      <c r="BJ15" s="338">
        <v>4</v>
      </c>
      <c r="BK15" s="291">
        <v>4</v>
      </c>
      <c r="BL15" s="291">
        <v>4</v>
      </c>
      <c r="BM15" s="291">
        <v>4</v>
      </c>
      <c r="BN15" s="291">
        <v>4</v>
      </c>
      <c r="BO15" s="291">
        <v>4</v>
      </c>
      <c r="BP15" s="319">
        <v>4</v>
      </c>
      <c r="BQ15" s="319">
        <v>4</v>
      </c>
      <c r="BR15" s="319">
        <v>4</v>
      </c>
      <c r="BS15" s="319">
        <v>4</v>
      </c>
      <c r="BT15" s="319">
        <v>4</v>
      </c>
      <c r="BU15" s="319">
        <v>4</v>
      </c>
      <c r="BV15" s="319">
        <v>2</v>
      </c>
      <c r="BW15" s="319">
        <v>4</v>
      </c>
      <c r="BX15" s="319">
        <v>4</v>
      </c>
      <c r="BY15" s="341">
        <f t="shared" si="1"/>
        <v>130</v>
      </c>
      <c r="BZ15" s="341">
        <f t="shared" si="1"/>
        <v>121</v>
      </c>
      <c r="CA15" s="308"/>
      <c r="CB15" s="308"/>
      <c r="CC15" s="308"/>
      <c r="CD15" s="308"/>
      <c r="CE15" s="308"/>
      <c r="CF15" s="308"/>
      <c r="CG15" s="308"/>
      <c r="CH15" s="308"/>
      <c r="CI15" s="308"/>
      <c r="CJ15" s="308"/>
      <c r="CK15" s="308"/>
      <c r="CL15" s="308"/>
      <c r="CM15" s="308"/>
      <c r="CN15" s="308"/>
      <c r="CO15" s="308"/>
      <c r="CP15" s="308"/>
      <c r="CQ15" s="308"/>
      <c r="CR15" s="308"/>
      <c r="CS15" s="308"/>
      <c r="CT15" s="308"/>
      <c r="CU15" s="308"/>
      <c r="CV15" s="308"/>
      <c r="CW15" s="308"/>
      <c r="CX15" s="308"/>
      <c r="CY15" s="308"/>
      <c r="CZ15" s="308"/>
      <c r="DA15" s="308"/>
      <c r="DB15" s="308"/>
      <c r="DC15" s="308"/>
      <c r="DD15" s="308"/>
      <c r="DE15" s="308"/>
      <c r="DF15" s="308"/>
      <c r="DG15" s="308"/>
      <c r="DH15" s="308"/>
      <c r="DI15" s="308"/>
      <c r="DJ15" s="308"/>
      <c r="DK15" s="308"/>
      <c r="DL15" s="308"/>
      <c r="DM15" s="308"/>
      <c r="DN15" s="308"/>
      <c r="DO15" s="308"/>
      <c r="DP15" s="308"/>
      <c r="DQ15" s="308"/>
      <c r="DR15" s="308"/>
      <c r="DS15" s="308"/>
      <c r="DT15" s="308"/>
      <c r="DU15" s="308"/>
      <c r="DV15" s="308"/>
      <c r="DW15" s="308"/>
      <c r="DX15" s="308"/>
      <c r="DY15" s="308"/>
      <c r="DZ15" s="308"/>
      <c r="EA15" s="308"/>
      <c r="EB15" s="308"/>
      <c r="EC15" s="308"/>
      <c r="ED15" s="308"/>
      <c r="EE15" s="308"/>
      <c r="EF15" s="308"/>
      <c r="EG15" s="308"/>
      <c r="EH15" s="308"/>
      <c r="EI15" s="308"/>
      <c r="EJ15" s="308"/>
      <c r="EK15" s="308"/>
      <c r="EL15" s="308"/>
      <c r="EM15" s="308"/>
      <c r="EN15" s="308"/>
      <c r="EO15" s="308"/>
      <c r="EP15" s="308"/>
      <c r="EQ15" s="308"/>
      <c r="ER15" s="308"/>
      <c r="ES15" s="308"/>
      <c r="ET15" s="308"/>
      <c r="EU15" s="308"/>
      <c r="EV15" s="308"/>
      <c r="EW15" s="308"/>
      <c r="EX15" s="308"/>
      <c r="EY15" s="308"/>
      <c r="EZ15" s="308"/>
      <c r="FA15" s="308"/>
      <c r="FB15" s="308"/>
      <c r="FC15" s="308"/>
      <c r="FD15" s="308"/>
      <c r="FE15" s="308"/>
      <c r="FF15" s="308"/>
      <c r="FG15" s="308"/>
      <c r="FH15" s="308"/>
      <c r="FI15" s="308"/>
      <c r="FJ15" s="308"/>
      <c r="FK15" s="308"/>
      <c r="FL15" s="308"/>
      <c r="FM15" s="308"/>
      <c r="FN15" s="308"/>
      <c r="FO15" s="308"/>
      <c r="FP15" s="308"/>
      <c r="FQ15" s="308"/>
      <c r="FR15" s="308"/>
      <c r="FS15" s="308"/>
      <c r="FT15" s="308"/>
      <c r="FU15" s="308"/>
      <c r="FV15" s="308"/>
      <c r="FW15" s="308"/>
      <c r="FX15" s="308"/>
      <c r="FY15" s="308"/>
      <c r="FZ15" s="308"/>
      <c r="GA15" s="308"/>
      <c r="GB15" s="308"/>
      <c r="GC15" s="308"/>
      <c r="GD15" s="308"/>
      <c r="GE15" s="308"/>
      <c r="GF15" s="308"/>
      <c r="GG15" s="308"/>
      <c r="GH15" s="308"/>
      <c r="GI15" s="308"/>
      <c r="GJ15" s="308"/>
      <c r="GK15" s="308"/>
      <c r="GL15" s="308"/>
      <c r="GM15" s="308"/>
      <c r="GN15" s="308"/>
      <c r="GO15" s="308"/>
      <c r="GP15" s="308"/>
      <c r="GQ15" s="308"/>
      <c r="GR15" s="308"/>
      <c r="GS15" s="308"/>
      <c r="GT15" s="308"/>
      <c r="GU15" s="308"/>
      <c r="GV15" s="308"/>
      <c r="GW15" s="308"/>
      <c r="GX15" s="308"/>
      <c r="GY15" s="308"/>
      <c r="GZ15" s="308"/>
      <c r="HA15" s="308"/>
      <c r="HB15" s="308"/>
      <c r="HC15" s="308"/>
      <c r="HD15" s="308"/>
      <c r="HE15" s="308"/>
      <c r="HF15" s="308"/>
      <c r="HG15" s="308"/>
      <c r="HH15" s="308"/>
      <c r="HI15" s="308"/>
      <c r="HJ15" s="308"/>
      <c r="HK15" s="308"/>
      <c r="HL15" s="308"/>
      <c r="HM15" s="308"/>
      <c r="HN15" s="308"/>
      <c r="HO15" s="308"/>
      <c r="HP15" s="308"/>
      <c r="HQ15" s="308"/>
      <c r="HR15" s="308"/>
      <c r="HS15" s="308"/>
      <c r="HT15" s="308"/>
      <c r="HU15" s="308"/>
      <c r="HV15" s="308"/>
      <c r="HW15" s="308"/>
      <c r="HX15" s="308"/>
      <c r="HY15" s="308"/>
      <c r="HZ15" s="308"/>
      <c r="IA15" s="308"/>
      <c r="IB15" s="308"/>
      <c r="IC15" s="308"/>
      <c r="ID15" s="308"/>
      <c r="IE15" s="308"/>
      <c r="IF15" s="308"/>
      <c r="IG15" s="308"/>
      <c r="IH15" s="308"/>
      <c r="II15" s="308"/>
      <c r="IJ15" s="308"/>
      <c r="IK15" s="308"/>
      <c r="IL15" s="308"/>
      <c r="IM15" s="308"/>
      <c r="IN15" s="308"/>
      <c r="IO15" s="308"/>
      <c r="IP15" s="308"/>
      <c r="IQ15" s="308"/>
      <c r="IR15" s="308"/>
      <c r="IS15" s="308"/>
      <c r="IT15" s="308"/>
      <c r="IU15" s="308"/>
      <c r="IV15" s="308"/>
      <c r="IW15" s="308"/>
      <c r="IX15" s="308"/>
      <c r="IY15" s="308"/>
      <c r="IZ15" s="308"/>
      <c r="JA15" s="308"/>
      <c r="JB15" s="308"/>
      <c r="JC15" s="308"/>
      <c r="JD15" s="308"/>
      <c r="JE15" s="308"/>
      <c r="JF15" s="308"/>
      <c r="JG15" s="308"/>
      <c r="JH15" s="308"/>
      <c r="JI15" s="308"/>
      <c r="JJ15" s="308"/>
      <c r="JK15" s="308"/>
      <c r="JL15" s="308"/>
      <c r="JM15" s="308"/>
      <c r="JN15" s="308"/>
      <c r="JO15" s="308"/>
      <c r="JP15" s="308"/>
      <c r="JQ15" s="308"/>
      <c r="JR15" s="308"/>
      <c r="JS15" s="308"/>
      <c r="JT15" s="308"/>
      <c r="JU15" s="308"/>
      <c r="JV15" s="308"/>
      <c r="JW15" s="308"/>
      <c r="JX15" s="308"/>
      <c r="JY15" s="308"/>
      <c r="JZ15" s="308"/>
      <c r="KA15" s="308"/>
      <c r="KB15" s="308"/>
      <c r="KC15" s="308"/>
      <c r="KD15" s="308"/>
      <c r="KE15" s="308"/>
      <c r="KF15" s="308"/>
      <c r="KG15" s="308"/>
      <c r="KH15" s="308"/>
      <c r="KI15" s="308"/>
      <c r="KJ15" s="308"/>
      <c r="KK15" s="308"/>
      <c r="KL15" s="308"/>
      <c r="KM15" s="308"/>
      <c r="KN15" s="308"/>
      <c r="KO15" s="308"/>
      <c r="KP15" s="308"/>
      <c r="KQ15" s="308"/>
      <c r="KR15" s="308"/>
      <c r="KS15" s="308"/>
      <c r="KT15" s="308"/>
      <c r="KU15" s="308"/>
      <c r="KV15" s="308"/>
      <c r="KW15" s="308"/>
      <c r="KX15" s="308"/>
      <c r="KY15" s="308"/>
      <c r="KZ15" s="308"/>
      <c r="LA15" s="308"/>
      <c r="LB15" s="308"/>
    </row>
    <row r="16" ht="87.6" spans="1:314">
      <c r="A16" s="291" t="s">
        <v>219</v>
      </c>
      <c r="B16" s="291" t="s">
        <v>220</v>
      </c>
      <c r="C16" s="291" t="s">
        <v>221</v>
      </c>
      <c r="D16" s="291">
        <v>8</v>
      </c>
      <c r="E16" s="292" t="s">
        <v>222</v>
      </c>
      <c r="F16" s="292" t="s">
        <v>223</v>
      </c>
      <c r="G16" s="292" t="s">
        <v>224</v>
      </c>
      <c r="H16" s="292" t="s">
        <v>224</v>
      </c>
      <c r="I16" s="304">
        <f t="shared" si="0"/>
        <v>7.0777509429964</v>
      </c>
      <c r="J16" s="304">
        <v>6.57</v>
      </c>
      <c r="K16" s="304">
        <v>3.38</v>
      </c>
      <c r="L16" s="304">
        <v>3.38</v>
      </c>
      <c r="M16" s="304">
        <v>2.1344</v>
      </c>
      <c r="N16" s="304">
        <v>2.1344</v>
      </c>
      <c r="O16" s="304">
        <v>5.84615384615385</v>
      </c>
      <c r="P16" s="304">
        <v>2.73</v>
      </c>
      <c r="Q16" s="304">
        <v>6.66666666666667</v>
      </c>
      <c r="R16" s="304">
        <v>3.13</v>
      </c>
      <c r="S16" s="304">
        <v>5.3</v>
      </c>
      <c r="T16" s="305">
        <v>3.83</v>
      </c>
      <c r="U16" s="311">
        <v>7.81</v>
      </c>
      <c r="V16" s="311">
        <v>7.81</v>
      </c>
      <c r="W16" s="306">
        <v>7.81</v>
      </c>
      <c r="X16" s="306">
        <v>7.81</v>
      </c>
      <c r="Y16" s="314">
        <v>7.98</v>
      </c>
      <c r="Z16" s="314">
        <v>7.98</v>
      </c>
      <c r="AA16" s="306">
        <v>7.9</v>
      </c>
      <c r="AB16" s="306">
        <v>7.9</v>
      </c>
      <c r="AC16" s="312">
        <f>[2]第3组汇总表!J16</f>
        <v>7.8125</v>
      </c>
      <c r="AD16" s="312">
        <f>[2]第3组汇总表!K16</f>
        <v>7.21</v>
      </c>
      <c r="AE16" s="312">
        <f>[2]第3组汇总表!L16</f>
        <v>8</v>
      </c>
      <c r="AF16" s="312">
        <v>6.81</v>
      </c>
      <c r="AG16" s="312">
        <f>[2]第3组汇总表!N16</f>
        <v>8</v>
      </c>
      <c r="AH16" s="312">
        <f>[2]第3组汇总表!O16</f>
        <v>7.23</v>
      </c>
      <c r="AI16" s="312">
        <f>[2]第3组汇总表!P16</f>
        <v>8</v>
      </c>
      <c r="AJ16" s="312">
        <f>[2]第3组汇总表!Q16</f>
        <v>7.33</v>
      </c>
      <c r="AK16" s="319">
        <v>8</v>
      </c>
      <c r="AL16" s="319">
        <v>7.11715231138344</v>
      </c>
      <c r="AM16" s="319">
        <v>7</v>
      </c>
      <c r="AN16" s="319">
        <v>6.71132471319952</v>
      </c>
      <c r="AO16" s="319">
        <v>8</v>
      </c>
      <c r="AP16" s="319">
        <v>6.76007119173887</v>
      </c>
      <c r="AQ16" s="319">
        <v>7.2</v>
      </c>
      <c r="AR16" s="321">
        <v>7.64929473031511</v>
      </c>
      <c r="AS16" s="323">
        <v>4</v>
      </c>
      <c r="AT16" s="323">
        <v>4.59</v>
      </c>
      <c r="AU16" s="325">
        <v>7.27272727272727</v>
      </c>
      <c r="AV16" s="326">
        <v>7.8</v>
      </c>
      <c r="AW16" s="333">
        <v>7.45333333333333</v>
      </c>
      <c r="AX16" s="323">
        <v>7.22</v>
      </c>
      <c r="AY16" s="330">
        <v>6</v>
      </c>
      <c r="AZ16" s="323">
        <v>7.03</v>
      </c>
      <c r="BA16" s="332">
        <v>6</v>
      </c>
      <c r="BB16" s="331">
        <v>6.2</v>
      </c>
      <c r="BC16" s="332">
        <v>8</v>
      </c>
      <c r="BD16" s="331">
        <v>7.76</v>
      </c>
      <c r="BE16" s="332">
        <v>8</v>
      </c>
      <c r="BF16" s="331">
        <v>7.98</v>
      </c>
      <c r="BG16" s="332">
        <v>8</v>
      </c>
      <c r="BH16" s="331">
        <v>8</v>
      </c>
      <c r="BI16" s="291">
        <v>8</v>
      </c>
      <c r="BJ16" s="338">
        <v>6.68</v>
      </c>
      <c r="BK16" s="291">
        <v>8</v>
      </c>
      <c r="BL16" s="291">
        <v>6.66</v>
      </c>
      <c r="BM16" s="291">
        <v>8</v>
      </c>
      <c r="BN16" s="291">
        <v>7.11</v>
      </c>
      <c r="BO16" s="291">
        <v>8</v>
      </c>
      <c r="BP16" s="319">
        <v>7.55</v>
      </c>
      <c r="BQ16" s="319">
        <v>8</v>
      </c>
      <c r="BR16" s="319">
        <v>7.69512670565302</v>
      </c>
      <c r="BS16" s="319">
        <v>6</v>
      </c>
      <c r="BT16" s="319">
        <v>7.77912755383766</v>
      </c>
      <c r="BU16" s="319">
        <v>8</v>
      </c>
      <c r="BV16" s="319">
        <v>6.72410147991543</v>
      </c>
      <c r="BW16" s="319">
        <v>8</v>
      </c>
      <c r="BX16" s="319">
        <v>7.923925446938</v>
      </c>
      <c r="BY16" s="341">
        <f t="shared" si="1"/>
        <v>233.565781118881</v>
      </c>
      <c r="BZ16" s="341">
        <f t="shared" si="1"/>
        <v>218.224524132981</v>
      </c>
      <c r="CA16" s="308"/>
      <c r="CB16" s="308"/>
      <c r="CC16" s="308"/>
      <c r="CD16" s="308"/>
      <c r="CE16" s="308"/>
      <c r="CF16" s="308"/>
      <c r="CG16" s="308"/>
      <c r="CH16" s="308"/>
      <c r="CI16" s="308"/>
      <c r="CJ16" s="308"/>
      <c r="CK16" s="308"/>
      <c r="CL16" s="308"/>
      <c r="CM16" s="308"/>
      <c r="CN16" s="308"/>
      <c r="CO16" s="308"/>
      <c r="CP16" s="308"/>
      <c r="CQ16" s="308"/>
      <c r="CR16" s="308"/>
      <c r="CS16" s="308"/>
      <c r="CT16" s="308"/>
      <c r="CU16" s="308"/>
      <c r="CV16" s="308"/>
      <c r="CW16" s="308"/>
      <c r="CX16" s="308"/>
      <c r="CY16" s="308"/>
      <c r="CZ16" s="308"/>
      <c r="DA16" s="308"/>
      <c r="DB16" s="308"/>
      <c r="DC16" s="308"/>
      <c r="DD16" s="308"/>
      <c r="DE16" s="308"/>
      <c r="DF16" s="308"/>
      <c r="DG16" s="308"/>
      <c r="DH16" s="308"/>
      <c r="DI16" s="308"/>
      <c r="DJ16" s="308"/>
      <c r="DK16" s="308"/>
      <c r="DL16" s="308"/>
      <c r="DM16" s="308"/>
      <c r="DN16" s="308"/>
      <c r="DO16" s="308"/>
      <c r="DP16" s="308"/>
      <c r="DQ16" s="308"/>
      <c r="DR16" s="308"/>
      <c r="DS16" s="308"/>
      <c r="DT16" s="308"/>
      <c r="DU16" s="308"/>
      <c r="DV16" s="308"/>
      <c r="DW16" s="308"/>
      <c r="DX16" s="308"/>
      <c r="DY16" s="308"/>
      <c r="DZ16" s="308"/>
      <c r="EA16" s="308"/>
      <c r="EB16" s="308"/>
      <c r="EC16" s="308"/>
      <c r="ED16" s="308"/>
      <c r="EE16" s="308"/>
      <c r="EF16" s="308"/>
      <c r="EG16" s="308"/>
      <c r="EH16" s="308"/>
      <c r="EI16" s="308"/>
      <c r="EJ16" s="308"/>
      <c r="EK16" s="308"/>
      <c r="EL16" s="308"/>
      <c r="EM16" s="308"/>
      <c r="EN16" s="308"/>
      <c r="EO16" s="308"/>
      <c r="EP16" s="308"/>
      <c r="EQ16" s="308"/>
      <c r="ER16" s="308"/>
      <c r="ES16" s="308"/>
      <c r="ET16" s="308"/>
      <c r="EU16" s="308"/>
      <c r="EV16" s="308"/>
      <c r="EW16" s="308"/>
      <c r="EX16" s="308"/>
      <c r="EY16" s="308"/>
      <c r="EZ16" s="308"/>
      <c r="FA16" s="308"/>
      <c r="FB16" s="308"/>
      <c r="FC16" s="308"/>
      <c r="FD16" s="308"/>
      <c r="FE16" s="308"/>
      <c r="FF16" s="308"/>
      <c r="FG16" s="308"/>
      <c r="FH16" s="308"/>
      <c r="FI16" s="308"/>
      <c r="FJ16" s="308"/>
      <c r="FK16" s="308"/>
      <c r="FL16" s="308"/>
      <c r="FM16" s="308"/>
      <c r="FN16" s="308"/>
      <c r="FO16" s="308"/>
      <c r="FP16" s="308"/>
      <c r="FQ16" s="308"/>
      <c r="FR16" s="308"/>
      <c r="FS16" s="308"/>
      <c r="FT16" s="308"/>
      <c r="FU16" s="308"/>
      <c r="FV16" s="308"/>
      <c r="FW16" s="308"/>
      <c r="FX16" s="308"/>
      <c r="FY16" s="308"/>
      <c r="FZ16" s="308"/>
      <c r="GA16" s="308"/>
      <c r="GB16" s="308"/>
      <c r="GC16" s="308"/>
      <c r="GD16" s="308"/>
      <c r="GE16" s="308"/>
      <c r="GF16" s="308"/>
      <c r="GG16" s="308"/>
      <c r="GH16" s="308"/>
      <c r="GI16" s="308"/>
      <c r="GJ16" s="308"/>
      <c r="GK16" s="308"/>
      <c r="GL16" s="308"/>
      <c r="GM16" s="308"/>
      <c r="GN16" s="308"/>
      <c r="GO16" s="308"/>
      <c r="GP16" s="308"/>
      <c r="GQ16" s="308"/>
      <c r="GR16" s="308"/>
      <c r="GS16" s="308"/>
      <c r="GT16" s="308"/>
      <c r="GU16" s="308"/>
      <c r="GV16" s="308"/>
      <c r="GW16" s="308"/>
      <c r="GX16" s="308"/>
      <c r="GY16" s="308"/>
      <c r="GZ16" s="308"/>
      <c r="HA16" s="308"/>
      <c r="HB16" s="308"/>
      <c r="HC16" s="308"/>
      <c r="HD16" s="308"/>
      <c r="HE16" s="308"/>
      <c r="HF16" s="308"/>
      <c r="HG16" s="308"/>
      <c r="HH16" s="308"/>
      <c r="HI16" s="308"/>
      <c r="HJ16" s="308"/>
      <c r="HK16" s="308"/>
      <c r="HL16" s="308"/>
      <c r="HM16" s="308"/>
      <c r="HN16" s="308"/>
      <c r="HO16" s="308"/>
      <c r="HP16" s="308"/>
      <c r="HQ16" s="308"/>
      <c r="HR16" s="308"/>
      <c r="HS16" s="308"/>
      <c r="HT16" s="308"/>
      <c r="HU16" s="308"/>
      <c r="HV16" s="308"/>
      <c r="HW16" s="308"/>
      <c r="HX16" s="308"/>
      <c r="HY16" s="308"/>
      <c r="HZ16" s="308"/>
      <c r="IA16" s="308"/>
      <c r="IB16" s="308"/>
      <c r="IC16" s="308"/>
      <c r="ID16" s="308"/>
      <c r="IE16" s="308"/>
      <c r="IF16" s="308"/>
      <c r="IG16" s="308"/>
      <c r="IH16" s="308"/>
      <c r="II16" s="308"/>
      <c r="IJ16" s="308"/>
      <c r="IK16" s="308"/>
      <c r="IL16" s="308"/>
      <c r="IM16" s="308"/>
      <c r="IN16" s="308"/>
      <c r="IO16" s="308"/>
      <c r="IP16" s="308"/>
      <c r="IQ16" s="308"/>
      <c r="IR16" s="308"/>
      <c r="IS16" s="308"/>
      <c r="IT16" s="308"/>
      <c r="IU16" s="308"/>
      <c r="IV16" s="308"/>
      <c r="IW16" s="308"/>
      <c r="IX16" s="308"/>
      <c r="IY16" s="308"/>
      <c r="IZ16" s="308"/>
      <c r="JA16" s="308"/>
      <c r="JB16" s="308"/>
      <c r="JC16" s="308"/>
      <c r="JD16" s="308"/>
      <c r="JE16" s="308"/>
      <c r="JF16" s="308"/>
      <c r="JG16" s="308"/>
      <c r="JH16" s="308"/>
      <c r="JI16" s="308"/>
      <c r="JJ16" s="308"/>
      <c r="JK16" s="308"/>
      <c r="JL16" s="308"/>
      <c r="JM16" s="308"/>
      <c r="JN16" s="308"/>
      <c r="JO16" s="308"/>
      <c r="JP16" s="308"/>
      <c r="JQ16" s="308"/>
      <c r="JR16" s="308"/>
      <c r="JS16" s="308"/>
      <c r="JT16" s="308"/>
      <c r="JU16" s="308"/>
      <c r="JV16" s="308"/>
      <c r="JW16" s="308"/>
      <c r="JX16" s="308"/>
      <c r="JY16" s="308"/>
      <c r="JZ16" s="308"/>
      <c r="KA16" s="308"/>
      <c r="KB16" s="308"/>
      <c r="KC16" s="308"/>
      <c r="KD16" s="308"/>
      <c r="KE16" s="308"/>
      <c r="KF16" s="308"/>
      <c r="KG16" s="308"/>
      <c r="KH16" s="308"/>
      <c r="KI16" s="308"/>
      <c r="KJ16" s="308"/>
      <c r="KK16" s="308"/>
      <c r="KL16" s="308"/>
      <c r="KM16" s="308"/>
      <c r="KN16" s="308"/>
      <c r="KO16" s="308"/>
      <c r="KP16" s="308"/>
      <c r="KQ16" s="308"/>
      <c r="KR16" s="308"/>
      <c r="KS16" s="308"/>
      <c r="KT16" s="308"/>
      <c r="KU16" s="308"/>
      <c r="KV16" s="308"/>
      <c r="KW16" s="308"/>
      <c r="KX16" s="308"/>
      <c r="KY16" s="308"/>
      <c r="KZ16" s="308"/>
      <c r="LA16" s="308"/>
      <c r="LB16" s="308"/>
    </row>
    <row r="17" ht="66" spans="1:314">
      <c r="A17" s="291"/>
      <c r="B17" s="291"/>
      <c r="C17" s="291" t="s">
        <v>225</v>
      </c>
      <c r="D17" s="291">
        <v>5</v>
      </c>
      <c r="E17" s="292" t="s">
        <v>226</v>
      </c>
      <c r="F17" s="292" t="s">
        <v>227</v>
      </c>
      <c r="G17" s="292" t="s">
        <v>228</v>
      </c>
      <c r="H17" s="292" t="s">
        <v>229</v>
      </c>
      <c r="I17" s="304">
        <f t="shared" si="0"/>
        <v>4.05443296602388</v>
      </c>
      <c r="J17" s="304">
        <v>3</v>
      </c>
      <c r="K17" s="304">
        <v>0</v>
      </c>
      <c r="L17" s="304">
        <v>0</v>
      </c>
      <c r="M17" s="304">
        <v>2</v>
      </c>
      <c r="N17" s="304">
        <v>2</v>
      </c>
      <c r="O17" s="304">
        <v>2</v>
      </c>
      <c r="P17" s="304">
        <v>2</v>
      </c>
      <c r="Q17" s="304">
        <v>3</v>
      </c>
      <c r="R17" s="304">
        <v>3</v>
      </c>
      <c r="S17" s="304">
        <v>0</v>
      </c>
      <c r="T17" s="305">
        <v>0</v>
      </c>
      <c r="U17" s="306">
        <v>3</v>
      </c>
      <c r="V17" s="306">
        <v>3</v>
      </c>
      <c r="W17" s="306">
        <v>4</v>
      </c>
      <c r="X17" s="306">
        <v>4</v>
      </c>
      <c r="Y17" s="306">
        <v>4</v>
      </c>
      <c r="Z17" s="306">
        <v>4</v>
      </c>
      <c r="AA17" s="306">
        <v>4</v>
      </c>
      <c r="AB17" s="306">
        <v>4</v>
      </c>
      <c r="AC17" s="312">
        <f>[2]第3组汇总表!J17</f>
        <v>4.9375</v>
      </c>
      <c r="AD17" s="312">
        <f>[2]第3组汇总表!K17</f>
        <v>3</v>
      </c>
      <c r="AE17" s="312">
        <f>[2]第3组汇总表!L17</f>
        <v>5</v>
      </c>
      <c r="AF17" s="312">
        <v>2</v>
      </c>
      <c r="AG17" s="312">
        <f>[2]第3组汇总表!N17</f>
        <v>5</v>
      </c>
      <c r="AH17" s="312">
        <f>[2]第3组汇总表!O17</f>
        <v>3</v>
      </c>
      <c r="AI17" s="312">
        <f>[2]第3组汇总表!P17</f>
        <v>5</v>
      </c>
      <c r="AJ17" s="312">
        <f>[2]第3组汇总表!Q17</f>
        <v>3</v>
      </c>
      <c r="AK17" s="319">
        <v>4.78</v>
      </c>
      <c r="AL17" s="319">
        <v>4.64</v>
      </c>
      <c r="AM17" s="319">
        <v>4</v>
      </c>
      <c r="AN17" s="319">
        <v>4.38</v>
      </c>
      <c r="AO17" s="319">
        <v>4</v>
      </c>
      <c r="AP17" s="319">
        <v>4.44</v>
      </c>
      <c r="AQ17" s="319">
        <v>5</v>
      </c>
      <c r="AR17" s="321">
        <v>4.72</v>
      </c>
      <c r="AS17" s="323">
        <v>4</v>
      </c>
      <c r="AT17" s="323"/>
      <c r="AU17" s="325">
        <v>4.54545454545455</v>
      </c>
      <c r="AV17" s="326">
        <v>3</v>
      </c>
      <c r="AW17" s="333">
        <v>4.53333333333333</v>
      </c>
      <c r="AX17" s="323">
        <v>3</v>
      </c>
      <c r="AY17" s="330">
        <v>4</v>
      </c>
      <c r="AZ17" s="323">
        <v>3</v>
      </c>
      <c r="BA17" s="332">
        <v>4</v>
      </c>
      <c r="BB17" s="331">
        <v>0</v>
      </c>
      <c r="BC17" s="332">
        <v>5</v>
      </c>
      <c r="BD17" s="331">
        <v>3</v>
      </c>
      <c r="BE17" s="332">
        <v>5</v>
      </c>
      <c r="BF17" s="331">
        <v>3</v>
      </c>
      <c r="BG17" s="332">
        <v>5</v>
      </c>
      <c r="BH17" s="331">
        <v>5</v>
      </c>
      <c r="BI17" s="291">
        <v>5</v>
      </c>
      <c r="BJ17" s="338">
        <v>3</v>
      </c>
      <c r="BK17" s="291">
        <v>5</v>
      </c>
      <c r="BL17" s="291">
        <v>3</v>
      </c>
      <c r="BM17" s="291">
        <v>5</v>
      </c>
      <c r="BN17" s="291">
        <v>3</v>
      </c>
      <c r="BO17" s="291">
        <v>5</v>
      </c>
      <c r="BP17" s="319">
        <v>4</v>
      </c>
      <c r="BQ17" s="319">
        <v>5</v>
      </c>
      <c r="BR17" s="319">
        <v>4</v>
      </c>
      <c r="BS17" s="319">
        <v>4</v>
      </c>
      <c r="BT17" s="319">
        <v>5</v>
      </c>
      <c r="BU17" s="319">
        <v>4</v>
      </c>
      <c r="BV17" s="319">
        <v>5</v>
      </c>
      <c r="BW17" s="319">
        <v>5</v>
      </c>
      <c r="BX17" s="319">
        <v>5</v>
      </c>
      <c r="BY17" s="341">
        <f t="shared" si="1"/>
        <v>133.796287878788</v>
      </c>
      <c r="BZ17" s="341">
        <f t="shared" si="1"/>
        <v>103.18</v>
      </c>
      <c r="CA17" s="308"/>
      <c r="CB17" s="308"/>
      <c r="CC17" s="308"/>
      <c r="CD17" s="308"/>
      <c r="CE17" s="308"/>
      <c r="CF17" s="308"/>
      <c r="CG17" s="308"/>
      <c r="CH17" s="308"/>
      <c r="CI17" s="308"/>
      <c r="CJ17" s="308"/>
      <c r="CK17" s="308"/>
      <c r="CL17" s="308"/>
      <c r="CM17" s="308"/>
      <c r="CN17" s="308"/>
      <c r="CO17" s="308"/>
      <c r="CP17" s="308"/>
      <c r="CQ17" s="308"/>
      <c r="CR17" s="308"/>
      <c r="CS17" s="308"/>
      <c r="CT17" s="308"/>
      <c r="CU17" s="308"/>
      <c r="CV17" s="308"/>
      <c r="CW17" s="308"/>
      <c r="CX17" s="308"/>
      <c r="CY17" s="308"/>
      <c r="CZ17" s="308"/>
      <c r="DA17" s="308"/>
      <c r="DB17" s="308"/>
      <c r="DC17" s="308"/>
      <c r="DD17" s="308"/>
      <c r="DE17" s="308"/>
      <c r="DF17" s="308"/>
      <c r="DG17" s="308"/>
      <c r="DH17" s="308"/>
      <c r="DI17" s="308"/>
      <c r="DJ17" s="308"/>
      <c r="DK17" s="308"/>
      <c r="DL17" s="308"/>
      <c r="DM17" s="308"/>
      <c r="DN17" s="308"/>
      <c r="DO17" s="308"/>
      <c r="DP17" s="308"/>
      <c r="DQ17" s="308"/>
      <c r="DR17" s="308"/>
      <c r="DS17" s="308"/>
      <c r="DT17" s="308"/>
      <c r="DU17" s="308"/>
      <c r="DV17" s="308"/>
      <c r="DW17" s="308"/>
      <c r="DX17" s="308"/>
      <c r="DY17" s="308"/>
      <c r="DZ17" s="308"/>
      <c r="EA17" s="308"/>
      <c r="EB17" s="308"/>
      <c r="EC17" s="308"/>
      <c r="ED17" s="308"/>
      <c r="EE17" s="308"/>
      <c r="EF17" s="308"/>
      <c r="EG17" s="308"/>
      <c r="EH17" s="308"/>
      <c r="EI17" s="308"/>
      <c r="EJ17" s="308"/>
      <c r="EK17" s="308"/>
      <c r="EL17" s="308"/>
      <c r="EM17" s="308"/>
      <c r="EN17" s="308"/>
      <c r="EO17" s="308"/>
      <c r="EP17" s="308"/>
      <c r="EQ17" s="308"/>
      <c r="ER17" s="308"/>
      <c r="ES17" s="308"/>
      <c r="ET17" s="308"/>
      <c r="EU17" s="308"/>
      <c r="EV17" s="308"/>
      <c r="EW17" s="308"/>
      <c r="EX17" s="308"/>
      <c r="EY17" s="308"/>
      <c r="EZ17" s="308"/>
      <c r="FA17" s="308"/>
      <c r="FB17" s="308"/>
      <c r="FC17" s="308"/>
      <c r="FD17" s="308"/>
      <c r="FE17" s="308"/>
      <c r="FF17" s="308"/>
      <c r="FG17" s="308"/>
      <c r="FH17" s="308"/>
      <c r="FI17" s="308"/>
      <c r="FJ17" s="308"/>
      <c r="FK17" s="308"/>
      <c r="FL17" s="308"/>
      <c r="FM17" s="308"/>
      <c r="FN17" s="308"/>
      <c r="FO17" s="308"/>
      <c r="FP17" s="308"/>
      <c r="FQ17" s="308"/>
      <c r="FR17" s="308"/>
      <c r="FS17" s="308"/>
      <c r="FT17" s="308"/>
      <c r="FU17" s="308"/>
      <c r="FV17" s="308"/>
      <c r="FW17" s="308"/>
      <c r="FX17" s="308"/>
      <c r="FY17" s="308"/>
      <c r="FZ17" s="308"/>
      <c r="GA17" s="308"/>
      <c r="GB17" s="308"/>
      <c r="GC17" s="308"/>
      <c r="GD17" s="308"/>
      <c r="GE17" s="308"/>
      <c r="GF17" s="308"/>
      <c r="GG17" s="308"/>
      <c r="GH17" s="308"/>
      <c r="GI17" s="308"/>
      <c r="GJ17" s="308"/>
      <c r="GK17" s="308"/>
      <c r="GL17" s="308"/>
      <c r="GM17" s="308"/>
      <c r="GN17" s="308"/>
      <c r="GO17" s="308"/>
      <c r="GP17" s="308"/>
      <c r="GQ17" s="308"/>
      <c r="GR17" s="308"/>
      <c r="GS17" s="308"/>
      <c r="GT17" s="308"/>
      <c r="GU17" s="308"/>
      <c r="GV17" s="308"/>
      <c r="GW17" s="308"/>
      <c r="GX17" s="308"/>
      <c r="GY17" s="308"/>
      <c r="GZ17" s="308"/>
      <c r="HA17" s="308"/>
      <c r="HB17" s="308"/>
      <c r="HC17" s="308"/>
      <c r="HD17" s="308"/>
      <c r="HE17" s="308"/>
      <c r="HF17" s="308"/>
      <c r="HG17" s="308"/>
      <c r="HH17" s="308"/>
      <c r="HI17" s="308"/>
      <c r="HJ17" s="308"/>
      <c r="HK17" s="308"/>
      <c r="HL17" s="308"/>
      <c r="HM17" s="308"/>
      <c r="HN17" s="308"/>
      <c r="HO17" s="308"/>
      <c r="HP17" s="308"/>
      <c r="HQ17" s="308"/>
      <c r="HR17" s="308"/>
      <c r="HS17" s="308"/>
      <c r="HT17" s="308"/>
      <c r="HU17" s="308"/>
      <c r="HV17" s="308"/>
      <c r="HW17" s="308"/>
      <c r="HX17" s="308"/>
      <c r="HY17" s="308"/>
      <c r="HZ17" s="308"/>
      <c r="IA17" s="308"/>
      <c r="IB17" s="308"/>
      <c r="IC17" s="308"/>
      <c r="ID17" s="308"/>
      <c r="IE17" s="308"/>
      <c r="IF17" s="308"/>
      <c r="IG17" s="308"/>
      <c r="IH17" s="308"/>
      <c r="II17" s="308"/>
      <c r="IJ17" s="308"/>
      <c r="IK17" s="308"/>
      <c r="IL17" s="308"/>
      <c r="IM17" s="308"/>
      <c r="IN17" s="308"/>
      <c r="IO17" s="308"/>
      <c r="IP17" s="308"/>
      <c r="IQ17" s="308"/>
      <c r="IR17" s="308"/>
      <c r="IS17" s="308"/>
      <c r="IT17" s="308"/>
      <c r="IU17" s="308"/>
      <c r="IV17" s="308"/>
      <c r="IW17" s="308"/>
      <c r="IX17" s="308"/>
      <c r="IY17" s="308"/>
      <c r="IZ17" s="308"/>
      <c r="JA17" s="308"/>
      <c r="JB17" s="308"/>
      <c r="JC17" s="308"/>
      <c r="JD17" s="308"/>
      <c r="JE17" s="308"/>
      <c r="JF17" s="308"/>
      <c r="JG17" s="308"/>
      <c r="JH17" s="308"/>
      <c r="JI17" s="308"/>
      <c r="JJ17" s="308"/>
      <c r="JK17" s="308"/>
      <c r="JL17" s="308"/>
      <c r="JM17" s="308"/>
      <c r="JN17" s="308"/>
      <c r="JO17" s="308"/>
      <c r="JP17" s="308"/>
      <c r="JQ17" s="308"/>
      <c r="JR17" s="308"/>
      <c r="JS17" s="308"/>
      <c r="JT17" s="308"/>
      <c r="JU17" s="308"/>
      <c r="JV17" s="308"/>
      <c r="JW17" s="308"/>
      <c r="JX17" s="308"/>
      <c r="JY17" s="308"/>
      <c r="JZ17" s="308"/>
      <c r="KA17" s="308"/>
      <c r="KB17" s="308"/>
      <c r="KC17" s="308"/>
      <c r="KD17" s="308"/>
      <c r="KE17" s="308"/>
      <c r="KF17" s="308"/>
      <c r="KG17" s="308"/>
      <c r="KH17" s="308"/>
      <c r="KI17" s="308"/>
      <c r="KJ17" s="308"/>
      <c r="KK17" s="308"/>
      <c r="KL17" s="308"/>
      <c r="KM17" s="308"/>
      <c r="KN17" s="308"/>
      <c r="KO17" s="308"/>
      <c r="KP17" s="308"/>
      <c r="KQ17" s="308"/>
      <c r="KR17" s="308"/>
      <c r="KS17" s="308"/>
      <c r="KT17" s="308"/>
      <c r="KU17" s="308"/>
      <c r="KV17" s="308"/>
      <c r="KW17" s="308"/>
      <c r="KX17" s="308"/>
      <c r="KY17" s="308"/>
      <c r="KZ17" s="308"/>
      <c r="LA17" s="308"/>
      <c r="LB17" s="308"/>
    </row>
    <row r="18" ht="55" customHeight="1" spans="1:314">
      <c r="A18" s="291"/>
      <c r="B18" s="291"/>
      <c r="C18" s="291" t="s">
        <v>230</v>
      </c>
      <c r="D18" s="291">
        <v>7</v>
      </c>
      <c r="E18" s="292" t="s">
        <v>231</v>
      </c>
      <c r="F18" s="292" t="s">
        <v>232</v>
      </c>
      <c r="G18" s="292" t="s">
        <v>171</v>
      </c>
      <c r="H18" s="292" t="s">
        <v>171</v>
      </c>
      <c r="I18" s="304">
        <f t="shared" si="0"/>
        <v>6.89760101010101</v>
      </c>
      <c r="J18" s="304">
        <f t="shared" si="0"/>
        <v>6.7115797979798</v>
      </c>
      <c r="K18" s="304">
        <v>7</v>
      </c>
      <c r="L18" s="304">
        <v>7</v>
      </c>
      <c r="M18" s="304">
        <v>7</v>
      </c>
      <c r="N18" s="304">
        <v>7</v>
      </c>
      <c r="O18" s="304">
        <v>6.65</v>
      </c>
      <c r="P18" s="304">
        <v>6.65</v>
      </c>
      <c r="Q18" s="304">
        <v>6.53333333333333</v>
      </c>
      <c r="R18" s="304">
        <v>6.53333333333333</v>
      </c>
      <c r="S18" s="304">
        <v>7</v>
      </c>
      <c r="T18" s="305">
        <v>7</v>
      </c>
      <c r="U18" s="306">
        <v>6.9</v>
      </c>
      <c r="V18" s="306">
        <v>6.9</v>
      </c>
      <c r="W18" s="306">
        <v>6.53</v>
      </c>
      <c r="X18" s="306">
        <v>6.53</v>
      </c>
      <c r="Y18" s="315">
        <v>6.33</v>
      </c>
      <c r="Z18" s="315">
        <v>6.33</v>
      </c>
      <c r="AA18" s="306">
        <v>6.74</v>
      </c>
      <c r="AB18" s="306">
        <v>6.74</v>
      </c>
      <c r="AC18" s="312">
        <f>[2]第3组汇总表!J18</f>
        <v>6.9375</v>
      </c>
      <c r="AD18" s="312">
        <f>[2]第3组汇总表!K18</f>
        <v>6.18</v>
      </c>
      <c r="AE18" s="312">
        <f>[2]第3组汇总表!L18</f>
        <v>7</v>
      </c>
      <c r="AF18" s="312">
        <v>5.9164</v>
      </c>
      <c r="AG18" s="312">
        <f>[2]第3组汇总表!N18</f>
        <v>7</v>
      </c>
      <c r="AH18" s="312">
        <f>[2]第3组汇总表!O18</f>
        <v>6.28</v>
      </c>
      <c r="AI18" s="312">
        <f>[2]第3组汇总表!P18</f>
        <v>7</v>
      </c>
      <c r="AJ18" s="312">
        <f>[2]第3组汇总表!Q18</f>
        <v>6.3224</v>
      </c>
      <c r="AK18" s="319">
        <v>7</v>
      </c>
      <c r="AL18" s="319">
        <v>7</v>
      </c>
      <c r="AM18" s="319">
        <v>7</v>
      </c>
      <c r="AN18" s="319">
        <v>7</v>
      </c>
      <c r="AO18" s="319">
        <v>7</v>
      </c>
      <c r="AP18" s="319">
        <v>7</v>
      </c>
      <c r="AQ18" s="319">
        <v>7</v>
      </c>
      <c r="AR18" s="321">
        <v>7</v>
      </c>
      <c r="AS18" s="323">
        <v>7</v>
      </c>
      <c r="AT18" s="323">
        <v>7</v>
      </c>
      <c r="AU18" s="324">
        <v>7</v>
      </c>
      <c r="AV18" s="323">
        <v>7</v>
      </c>
      <c r="AW18" s="335">
        <v>7</v>
      </c>
      <c r="AX18" s="323">
        <v>7</v>
      </c>
      <c r="AY18" s="330">
        <v>7</v>
      </c>
      <c r="AZ18" s="323">
        <v>7</v>
      </c>
      <c r="BA18" s="332">
        <v>6</v>
      </c>
      <c r="BB18" s="331">
        <v>7</v>
      </c>
      <c r="BC18" s="332">
        <v>7</v>
      </c>
      <c r="BD18" s="331">
        <v>7</v>
      </c>
      <c r="BE18" s="332">
        <v>7</v>
      </c>
      <c r="BF18" s="331">
        <v>7</v>
      </c>
      <c r="BG18" s="332">
        <v>7</v>
      </c>
      <c r="BH18" s="331">
        <v>7</v>
      </c>
      <c r="BI18" s="291">
        <v>7</v>
      </c>
      <c r="BJ18" s="338">
        <v>5.68</v>
      </c>
      <c r="BK18" s="291">
        <v>7</v>
      </c>
      <c r="BL18" s="291">
        <v>5.64</v>
      </c>
      <c r="BM18" s="291">
        <v>7</v>
      </c>
      <c r="BN18" s="291">
        <v>6.26</v>
      </c>
      <c r="BO18" s="291">
        <v>7</v>
      </c>
      <c r="BP18" s="319">
        <v>6.52</v>
      </c>
      <c r="BQ18" s="319">
        <v>7</v>
      </c>
      <c r="BR18" s="319">
        <v>7</v>
      </c>
      <c r="BS18" s="319">
        <v>7</v>
      </c>
      <c r="BT18" s="319">
        <v>7</v>
      </c>
      <c r="BU18" s="319">
        <v>7</v>
      </c>
      <c r="BV18" s="319">
        <v>7</v>
      </c>
      <c r="BW18" s="319">
        <v>7</v>
      </c>
      <c r="BX18" s="319">
        <v>7</v>
      </c>
      <c r="BY18" s="341">
        <f t="shared" si="1"/>
        <v>227.620833333333</v>
      </c>
      <c r="BZ18" s="341">
        <f t="shared" si="1"/>
        <v>221.482133333333</v>
      </c>
      <c r="CA18" s="308"/>
      <c r="CB18" s="308"/>
      <c r="CC18" s="308"/>
      <c r="CD18" s="308"/>
      <c r="CE18" s="308"/>
      <c r="CF18" s="308"/>
      <c r="CG18" s="308"/>
      <c r="CH18" s="308"/>
      <c r="CI18" s="308"/>
      <c r="CJ18" s="308"/>
      <c r="CK18" s="308"/>
      <c r="CL18" s="308"/>
      <c r="CM18" s="308"/>
      <c r="CN18" s="308"/>
      <c r="CO18" s="308"/>
      <c r="CP18" s="308"/>
      <c r="CQ18" s="308"/>
      <c r="CR18" s="308"/>
      <c r="CS18" s="308"/>
      <c r="CT18" s="308"/>
      <c r="CU18" s="308"/>
      <c r="CV18" s="308"/>
      <c r="CW18" s="308"/>
      <c r="CX18" s="308"/>
      <c r="CY18" s="308"/>
      <c r="CZ18" s="308"/>
      <c r="DA18" s="308"/>
      <c r="DB18" s="308"/>
      <c r="DC18" s="308"/>
      <c r="DD18" s="308"/>
      <c r="DE18" s="308"/>
      <c r="DF18" s="308"/>
      <c r="DG18" s="308"/>
      <c r="DH18" s="308"/>
      <c r="DI18" s="308"/>
      <c r="DJ18" s="308"/>
      <c r="DK18" s="308"/>
      <c r="DL18" s="308"/>
      <c r="DM18" s="308"/>
      <c r="DN18" s="308"/>
      <c r="DO18" s="308"/>
      <c r="DP18" s="308"/>
      <c r="DQ18" s="308"/>
      <c r="DR18" s="308"/>
      <c r="DS18" s="308"/>
      <c r="DT18" s="308"/>
      <c r="DU18" s="308"/>
      <c r="DV18" s="308"/>
      <c r="DW18" s="308"/>
      <c r="DX18" s="308"/>
      <c r="DY18" s="308"/>
      <c r="DZ18" s="308"/>
      <c r="EA18" s="308"/>
      <c r="EB18" s="308"/>
      <c r="EC18" s="308"/>
      <c r="ED18" s="308"/>
      <c r="EE18" s="308"/>
      <c r="EF18" s="308"/>
      <c r="EG18" s="308"/>
      <c r="EH18" s="308"/>
      <c r="EI18" s="308"/>
      <c r="EJ18" s="308"/>
      <c r="EK18" s="308"/>
      <c r="EL18" s="308"/>
      <c r="EM18" s="308"/>
      <c r="EN18" s="308"/>
      <c r="EO18" s="308"/>
      <c r="EP18" s="308"/>
      <c r="EQ18" s="308"/>
      <c r="ER18" s="308"/>
      <c r="ES18" s="308"/>
      <c r="ET18" s="308"/>
      <c r="EU18" s="308"/>
      <c r="EV18" s="308"/>
      <c r="EW18" s="308"/>
      <c r="EX18" s="308"/>
      <c r="EY18" s="308"/>
      <c r="EZ18" s="308"/>
      <c r="FA18" s="308"/>
      <c r="FB18" s="308"/>
      <c r="FC18" s="308"/>
      <c r="FD18" s="308"/>
      <c r="FE18" s="308"/>
      <c r="FF18" s="308"/>
      <c r="FG18" s="308"/>
      <c r="FH18" s="308"/>
      <c r="FI18" s="308"/>
      <c r="FJ18" s="308"/>
      <c r="FK18" s="308"/>
      <c r="FL18" s="308"/>
      <c r="FM18" s="308"/>
      <c r="FN18" s="308"/>
      <c r="FO18" s="308"/>
      <c r="FP18" s="308"/>
      <c r="FQ18" s="308"/>
      <c r="FR18" s="308"/>
      <c r="FS18" s="308"/>
      <c r="FT18" s="308"/>
      <c r="FU18" s="308"/>
      <c r="FV18" s="308"/>
      <c r="FW18" s="308"/>
      <c r="FX18" s="308"/>
      <c r="FY18" s="308"/>
      <c r="FZ18" s="308"/>
      <c r="GA18" s="308"/>
      <c r="GB18" s="308"/>
      <c r="GC18" s="308"/>
      <c r="GD18" s="308"/>
      <c r="GE18" s="308"/>
      <c r="GF18" s="308"/>
      <c r="GG18" s="308"/>
      <c r="GH18" s="308"/>
      <c r="GI18" s="308"/>
      <c r="GJ18" s="308"/>
      <c r="GK18" s="308"/>
      <c r="GL18" s="308"/>
      <c r="GM18" s="308"/>
      <c r="GN18" s="308"/>
      <c r="GO18" s="308"/>
      <c r="GP18" s="308"/>
      <c r="GQ18" s="308"/>
      <c r="GR18" s="308"/>
      <c r="GS18" s="308"/>
      <c r="GT18" s="308"/>
      <c r="GU18" s="308"/>
      <c r="GV18" s="308"/>
      <c r="GW18" s="308"/>
      <c r="GX18" s="308"/>
      <c r="GY18" s="308"/>
      <c r="GZ18" s="308"/>
      <c r="HA18" s="308"/>
      <c r="HB18" s="308"/>
      <c r="HC18" s="308"/>
      <c r="HD18" s="308"/>
      <c r="HE18" s="308"/>
      <c r="HF18" s="308"/>
      <c r="HG18" s="308"/>
      <c r="HH18" s="308"/>
      <c r="HI18" s="308"/>
      <c r="HJ18" s="308"/>
      <c r="HK18" s="308"/>
      <c r="HL18" s="308"/>
      <c r="HM18" s="308"/>
      <c r="HN18" s="308"/>
      <c r="HO18" s="308"/>
      <c r="HP18" s="308"/>
      <c r="HQ18" s="308"/>
      <c r="HR18" s="308"/>
      <c r="HS18" s="308"/>
      <c r="HT18" s="308"/>
      <c r="HU18" s="308"/>
      <c r="HV18" s="308"/>
      <c r="HW18" s="308"/>
      <c r="HX18" s="308"/>
      <c r="HY18" s="308"/>
      <c r="HZ18" s="308"/>
      <c r="IA18" s="308"/>
      <c r="IB18" s="308"/>
      <c r="IC18" s="308"/>
      <c r="ID18" s="308"/>
      <c r="IE18" s="308"/>
      <c r="IF18" s="308"/>
      <c r="IG18" s="308"/>
      <c r="IH18" s="308"/>
      <c r="II18" s="308"/>
      <c r="IJ18" s="308"/>
      <c r="IK18" s="308"/>
      <c r="IL18" s="308"/>
      <c r="IM18" s="308"/>
      <c r="IN18" s="308"/>
      <c r="IO18" s="308"/>
      <c r="IP18" s="308"/>
      <c r="IQ18" s="308"/>
      <c r="IR18" s="308"/>
      <c r="IS18" s="308"/>
      <c r="IT18" s="308"/>
      <c r="IU18" s="308"/>
      <c r="IV18" s="308"/>
      <c r="IW18" s="308"/>
      <c r="IX18" s="308"/>
      <c r="IY18" s="308"/>
      <c r="IZ18" s="308"/>
      <c r="JA18" s="308"/>
      <c r="JB18" s="308"/>
      <c r="JC18" s="308"/>
      <c r="JD18" s="308"/>
      <c r="JE18" s="308"/>
      <c r="JF18" s="308"/>
      <c r="JG18" s="308"/>
      <c r="JH18" s="308"/>
      <c r="JI18" s="308"/>
      <c r="JJ18" s="308"/>
      <c r="JK18" s="308"/>
      <c r="JL18" s="308"/>
      <c r="JM18" s="308"/>
      <c r="JN18" s="308"/>
      <c r="JO18" s="308"/>
      <c r="JP18" s="308"/>
      <c r="JQ18" s="308"/>
      <c r="JR18" s="308"/>
      <c r="JS18" s="308"/>
      <c r="JT18" s="308"/>
      <c r="JU18" s="308"/>
      <c r="JV18" s="308"/>
      <c r="JW18" s="308"/>
      <c r="JX18" s="308"/>
      <c r="JY18" s="308"/>
      <c r="JZ18" s="308"/>
      <c r="KA18" s="308"/>
      <c r="KB18" s="308"/>
      <c r="KC18" s="308"/>
      <c r="KD18" s="308"/>
      <c r="KE18" s="308"/>
      <c r="KF18" s="308"/>
      <c r="KG18" s="308"/>
      <c r="KH18" s="308"/>
      <c r="KI18" s="308"/>
      <c r="KJ18" s="308"/>
      <c r="KK18" s="308"/>
      <c r="KL18" s="308"/>
      <c r="KM18" s="308"/>
      <c r="KN18" s="308"/>
      <c r="KO18" s="308"/>
      <c r="KP18" s="308"/>
      <c r="KQ18" s="308"/>
      <c r="KR18" s="308"/>
      <c r="KS18" s="308"/>
      <c r="KT18" s="308"/>
      <c r="KU18" s="308"/>
      <c r="KV18" s="308"/>
      <c r="KW18" s="308"/>
      <c r="KX18" s="308"/>
      <c r="KY18" s="308"/>
      <c r="KZ18" s="308"/>
      <c r="LA18" s="308"/>
      <c r="LB18" s="308"/>
    </row>
    <row r="19" ht="44.4" spans="1:314">
      <c r="A19" s="291" t="s">
        <v>233</v>
      </c>
      <c r="B19" s="291" t="s">
        <v>234</v>
      </c>
      <c r="C19" s="291" t="s">
        <v>235</v>
      </c>
      <c r="D19" s="291">
        <v>5</v>
      </c>
      <c r="E19" s="292" t="s">
        <v>236</v>
      </c>
      <c r="F19" s="292" t="s">
        <v>237</v>
      </c>
      <c r="G19" s="292" t="s">
        <v>171</v>
      </c>
      <c r="H19" s="292" t="s">
        <v>171</v>
      </c>
      <c r="I19" s="304">
        <f t="shared" si="0"/>
        <v>4.91086523125997</v>
      </c>
      <c r="J19" s="304">
        <f t="shared" si="0"/>
        <v>4.49306220095694</v>
      </c>
      <c r="K19" s="304">
        <v>5</v>
      </c>
      <c r="L19" s="304">
        <v>5</v>
      </c>
      <c r="M19" s="304">
        <v>5</v>
      </c>
      <c r="N19" s="304">
        <v>5</v>
      </c>
      <c r="O19" s="304">
        <v>3.42105263157895</v>
      </c>
      <c r="P19" s="304">
        <v>3.42105263157895</v>
      </c>
      <c r="Q19" s="304">
        <v>5</v>
      </c>
      <c r="R19" s="304">
        <v>5</v>
      </c>
      <c r="S19" s="304">
        <v>5</v>
      </c>
      <c r="T19" s="305">
        <v>5</v>
      </c>
      <c r="U19" s="304">
        <v>5</v>
      </c>
      <c r="V19" s="304">
        <v>5</v>
      </c>
      <c r="W19" s="304">
        <v>5</v>
      </c>
      <c r="X19" s="304">
        <v>5</v>
      </c>
      <c r="Y19" s="304">
        <v>5</v>
      </c>
      <c r="Z19" s="304">
        <v>5</v>
      </c>
      <c r="AA19" s="304">
        <v>5</v>
      </c>
      <c r="AB19" s="304">
        <v>5</v>
      </c>
      <c r="AC19" s="312">
        <f>[2]第3组汇总表!J19</f>
        <v>4.9375</v>
      </c>
      <c r="AD19" s="312">
        <f>[2]第3组汇总表!K19</f>
        <v>5</v>
      </c>
      <c r="AE19" s="312">
        <f>[2]第3组汇总表!L19</f>
        <v>5</v>
      </c>
      <c r="AF19" s="312">
        <v>5</v>
      </c>
      <c r="AG19" s="312">
        <f>[2]第3组汇总表!N19</f>
        <v>5</v>
      </c>
      <c r="AH19" s="312">
        <f>[2]第3组汇总表!O19</f>
        <v>5</v>
      </c>
      <c r="AI19" s="312">
        <f>[2]第3组汇总表!P19</f>
        <v>5</v>
      </c>
      <c r="AJ19" s="312">
        <f>[2]第3组汇总表!Q19</f>
        <v>5</v>
      </c>
      <c r="AK19" s="319">
        <v>4.7</v>
      </c>
      <c r="AL19" s="319">
        <v>5</v>
      </c>
      <c r="AM19" s="319">
        <v>5</v>
      </c>
      <c r="AN19" s="319">
        <v>4</v>
      </c>
      <c r="AO19" s="319">
        <v>5</v>
      </c>
      <c r="AP19" s="319">
        <v>5</v>
      </c>
      <c r="AQ19" s="319">
        <v>5</v>
      </c>
      <c r="AR19" s="321">
        <v>4.5</v>
      </c>
      <c r="AS19" s="323">
        <v>5</v>
      </c>
      <c r="AT19" s="323">
        <v>5</v>
      </c>
      <c r="AU19" s="324">
        <v>5</v>
      </c>
      <c r="AV19" s="323">
        <v>5</v>
      </c>
      <c r="AW19" s="329">
        <v>5</v>
      </c>
      <c r="AX19" s="323">
        <v>4</v>
      </c>
      <c r="AY19" s="330">
        <v>5</v>
      </c>
      <c r="AZ19" s="330">
        <v>5</v>
      </c>
      <c r="BA19" s="332">
        <v>5</v>
      </c>
      <c r="BB19" s="331">
        <v>4.85</v>
      </c>
      <c r="BC19" s="332">
        <v>5</v>
      </c>
      <c r="BD19" s="331">
        <v>0.77</v>
      </c>
      <c r="BE19" s="332">
        <v>5</v>
      </c>
      <c r="BF19" s="331">
        <v>0.61</v>
      </c>
      <c r="BG19" s="332">
        <v>5</v>
      </c>
      <c r="BH19" s="331">
        <v>3.12</v>
      </c>
      <c r="BI19" s="291">
        <v>5</v>
      </c>
      <c r="BJ19" s="338">
        <v>5</v>
      </c>
      <c r="BK19" s="291">
        <v>5</v>
      </c>
      <c r="BL19" s="291">
        <v>5</v>
      </c>
      <c r="BM19" s="291">
        <v>5</v>
      </c>
      <c r="BN19" s="291">
        <v>5</v>
      </c>
      <c r="BO19" s="291">
        <v>5</v>
      </c>
      <c r="BP19" s="319">
        <v>5</v>
      </c>
      <c r="BQ19" s="319">
        <v>5</v>
      </c>
      <c r="BR19" s="319">
        <v>4</v>
      </c>
      <c r="BS19" s="319">
        <v>5</v>
      </c>
      <c r="BT19" s="319">
        <v>4</v>
      </c>
      <c r="BU19" s="319">
        <v>4</v>
      </c>
      <c r="BV19" s="319">
        <v>5</v>
      </c>
      <c r="BW19" s="319">
        <v>5</v>
      </c>
      <c r="BX19" s="319">
        <v>5</v>
      </c>
      <c r="BY19" s="341">
        <f t="shared" si="1"/>
        <v>162.058552631579</v>
      </c>
      <c r="BZ19" s="341">
        <f t="shared" si="1"/>
        <v>148.271052631579</v>
      </c>
      <c r="CA19" s="308"/>
      <c r="CB19" s="308"/>
      <c r="CC19" s="308"/>
      <c r="CD19" s="308"/>
      <c r="CE19" s="308"/>
      <c r="CF19" s="308"/>
      <c r="CG19" s="308"/>
      <c r="CH19" s="308"/>
      <c r="CI19" s="308"/>
      <c r="CJ19" s="308"/>
      <c r="CK19" s="308"/>
      <c r="CL19" s="308"/>
      <c r="CM19" s="308"/>
      <c r="CN19" s="308"/>
      <c r="CO19" s="308"/>
      <c r="CP19" s="308"/>
      <c r="CQ19" s="308"/>
      <c r="CR19" s="308"/>
      <c r="CS19" s="308"/>
      <c r="CT19" s="308"/>
      <c r="CU19" s="308"/>
      <c r="CV19" s="308"/>
      <c r="CW19" s="308"/>
      <c r="CX19" s="308"/>
      <c r="CY19" s="308"/>
      <c r="CZ19" s="308"/>
      <c r="DA19" s="308"/>
      <c r="DB19" s="308"/>
      <c r="DC19" s="308"/>
      <c r="DD19" s="308"/>
      <c r="DE19" s="308"/>
      <c r="DF19" s="308"/>
      <c r="DG19" s="308"/>
      <c r="DH19" s="308"/>
      <c r="DI19" s="308"/>
      <c r="DJ19" s="308"/>
      <c r="DK19" s="308"/>
      <c r="DL19" s="308"/>
      <c r="DM19" s="308"/>
      <c r="DN19" s="308"/>
      <c r="DO19" s="308"/>
      <c r="DP19" s="308"/>
      <c r="DQ19" s="308"/>
      <c r="DR19" s="308"/>
      <c r="DS19" s="308"/>
      <c r="DT19" s="308"/>
      <c r="DU19" s="308"/>
      <c r="DV19" s="308"/>
      <c r="DW19" s="308"/>
      <c r="DX19" s="308"/>
      <c r="DY19" s="308"/>
      <c r="DZ19" s="308"/>
      <c r="EA19" s="308"/>
      <c r="EB19" s="308"/>
      <c r="EC19" s="308"/>
      <c r="ED19" s="308"/>
      <c r="EE19" s="308"/>
      <c r="EF19" s="308"/>
      <c r="EG19" s="308"/>
      <c r="EH19" s="308"/>
      <c r="EI19" s="308"/>
      <c r="EJ19" s="308"/>
      <c r="EK19" s="308"/>
      <c r="EL19" s="308"/>
      <c r="EM19" s="308"/>
      <c r="EN19" s="308"/>
      <c r="EO19" s="308"/>
      <c r="EP19" s="308"/>
      <c r="EQ19" s="308"/>
      <c r="ER19" s="308"/>
      <c r="ES19" s="308"/>
      <c r="ET19" s="308"/>
      <c r="EU19" s="308"/>
      <c r="EV19" s="308"/>
      <c r="EW19" s="308"/>
      <c r="EX19" s="308"/>
      <c r="EY19" s="308"/>
      <c r="EZ19" s="308"/>
      <c r="FA19" s="308"/>
      <c r="FB19" s="308"/>
      <c r="FC19" s="308"/>
      <c r="FD19" s="308"/>
      <c r="FE19" s="308"/>
      <c r="FF19" s="308"/>
      <c r="FG19" s="308"/>
      <c r="FH19" s="308"/>
      <c r="FI19" s="308"/>
      <c r="FJ19" s="308"/>
      <c r="FK19" s="308"/>
      <c r="FL19" s="308"/>
      <c r="FM19" s="308"/>
      <c r="FN19" s="308"/>
      <c r="FO19" s="308"/>
      <c r="FP19" s="308"/>
      <c r="FQ19" s="308"/>
      <c r="FR19" s="308"/>
      <c r="FS19" s="308"/>
      <c r="FT19" s="308"/>
      <c r="FU19" s="308"/>
      <c r="FV19" s="308"/>
      <c r="FW19" s="308"/>
      <c r="FX19" s="308"/>
      <c r="FY19" s="308"/>
      <c r="FZ19" s="308"/>
      <c r="GA19" s="308"/>
      <c r="GB19" s="308"/>
      <c r="GC19" s="308"/>
      <c r="GD19" s="308"/>
      <c r="GE19" s="308"/>
      <c r="GF19" s="308"/>
      <c r="GG19" s="308"/>
      <c r="GH19" s="308"/>
      <c r="GI19" s="308"/>
      <c r="GJ19" s="308"/>
      <c r="GK19" s="308"/>
      <c r="GL19" s="308"/>
      <c r="GM19" s="308"/>
      <c r="GN19" s="308"/>
      <c r="GO19" s="308"/>
      <c r="GP19" s="308"/>
      <c r="GQ19" s="308"/>
      <c r="GR19" s="308"/>
      <c r="GS19" s="308"/>
      <c r="GT19" s="308"/>
      <c r="GU19" s="308"/>
      <c r="GV19" s="308"/>
      <c r="GW19" s="308"/>
      <c r="GX19" s="308"/>
      <c r="GY19" s="308"/>
      <c r="GZ19" s="308"/>
      <c r="HA19" s="308"/>
      <c r="HB19" s="308"/>
      <c r="HC19" s="308"/>
      <c r="HD19" s="308"/>
      <c r="HE19" s="308"/>
      <c r="HF19" s="308"/>
      <c r="HG19" s="308"/>
      <c r="HH19" s="308"/>
      <c r="HI19" s="308"/>
      <c r="HJ19" s="308"/>
      <c r="HK19" s="308"/>
      <c r="HL19" s="308"/>
      <c r="HM19" s="308"/>
      <c r="HN19" s="308"/>
      <c r="HO19" s="308"/>
      <c r="HP19" s="308"/>
      <c r="HQ19" s="308"/>
      <c r="HR19" s="308"/>
      <c r="HS19" s="308"/>
      <c r="HT19" s="308"/>
      <c r="HU19" s="308"/>
      <c r="HV19" s="308"/>
      <c r="HW19" s="308"/>
      <c r="HX19" s="308"/>
      <c r="HY19" s="308"/>
      <c r="HZ19" s="308"/>
      <c r="IA19" s="308"/>
      <c r="IB19" s="308"/>
      <c r="IC19" s="308"/>
      <c r="ID19" s="308"/>
      <c r="IE19" s="308"/>
      <c r="IF19" s="308"/>
      <c r="IG19" s="308"/>
      <c r="IH19" s="308"/>
      <c r="II19" s="308"/>
      <c r="IJ19" s="308"/>
      <c r="IK19" s="308"/>
      <c r="IL19" s="308"/>
      <c r="IM19" s="308"/>
      <c r="IN19" s="308"/>
      <c r="IO19" s="308"/>
      <c r="IP19" s="308"/>
      <c r="IQ19" s="308"/>
      <c r="IR19" s="308"/>
      <c r="IS19" s="308"/>
      <c r="IT19" s="308"/>
      <c r="IU19" s="308"/>
      <c r="IV19" s="308"/>
      <c r="IW19" s="308"/>
      <c r="IX19" s="308"/>
      <c r="IY19" s="308"/>
      <c r="IZ19" s="308"/>
      <c r="JA19" s="308"/>
      <c r="JB19" s="308"/>
      <c r="JC19" s="308"/>
      <c r="JD19" s="308"/>
      <c r="JE19" s="308"/>
      <c r="JF19" s="308"/>
      <c r="JG19" s="308"/>
      <c r="JH19" s="308"/>
      <c r="JI19" s="308"/>
      <c r="JJ19" s="308"/>
      <c r="JK19" s="308"/>
      <c r="JL19" s="308"/>
      <c r="JM19" s="308"/>
      <c r="JN19" s="308"/>
      <c r="JO19" s="308"/>
      <c r="JP19" s="308"/>
      <c r="JQ19" s="308"/>
      <c r="JR19" s="308"/>
      <c r="JS19" s="308"/>
      <c r="JT19" s="308"/>
      <c r="JU19" s="308"/>
      <c r="JV19" s="308"/>
      <c r="JW19" s="308"/>
      <c r="JX19" s="308"/>
      <c r="JY19" s="308"/>
      <c r="JZ19" s="308"/>
      <c r="KA19" s="308"/>
      <c r="KB19" s="308"/>
      <c r="KC19" s="308"/>
      <c r="KD19" s="308"/>
      <c r="KE19" s="308"/>
      <c r="KF19" s="308"/>
      <c r="KG19" s="308"/>
      <c r="KH19" s="308"/>
      <c r="KI19" s="308"/>
      <c r="KJ19" s="308"/>
      <c r="KK19" s="308"/>
      <c r="KL19" s="308"/>
      <c r="KM19" s="308"/>
      <c r="KN19" s="308"/>
      <c r="KO19" s="308"/>
      <c r="KP19" s="308"/>
      <c r="KQ19" s="308"/>
      <c r="KR19" s="308"/>
      <c r="KS19" s="308"/>
      <c r="KT19" s="308"/>
      <c r="KU19" s="308"/>
      <c r="KV19" s="308"/>
      <c r="KW19" s="308"/>
      <c r="KX19" s="308"/>
      <c r="KY19" s="308"/>
      <c r="KZ19" s="308"/>
      <c r="LA19" s="308"/>
      <c r="LB19" s="308"/>
    </row>
    <row r="20" ht="22.2" spans="1:314">
      <c r="A20" s="291"/>
      <c r="B20" s="291"/>
      <c r="C20" s="291" t="s">
        <v>238</v>
      </c>
      <c r="D20" s="291">
        <v>4</v>
      </c>
      <c r="E20" s="292" t="s">
        <v>239</v>
      </c>
      <c r="F20" s="292" t="s">
        <v>240</v>
      </c>
      <c r="G20" s="292" t="s">
        <v>171</v>
      </c>
      <c r="H20" s="292" t="s">
        <v>171</v>
      </c>
      <c r="I20" s="304">
        <f t="shared" si="0"/>
        <v>3.9669696969697</v>
      </c>
      <c r="J20" s="304">
        <f t="shared" si="0"/>
        <v>3.87272727272727</v>
      </c>
      <c r="K20" s="304">
        <v>4</v>
      </c>
      <c r="L20" s="304">
        <v>4</v>
      </c>
      <c r="M20" s="304">
        <v>4</v>
      </c>
      <c r="N20" s="304">
        <v>4</v>
      </c>
      <c r="O20" s="304">
        <v>4</v>
      </c>
      <c r="P20" s="304">
        <v>4</v>
      </c>
      <c r="Q20" s="304">
        <v>4</v>
      </c>
      <c r="R20" s="304">
        <v>4</v>
      </c>
      <c r="S20" s="304">
        <v>4</v>
      </c>
      <c r="T20" s="305">
        <v>4</v>
      </c>
      <c r="U20" s="304">
        <v>4</v>
      </c>
      <c r="V20" s="304">
        <v>4</v>
      </c>
      <c r="W20" s="304">
        <v>4</v>
      </c>
      <c r="X20" s="304">
        <v>4</v>
      </c>
      <c r="Y20" s="304">
        <v>4</v>
      </c>
      <c r="Z20" s="304">
        <v>4</v>
      </c>
      <c r="AA20" s="304">
        <v>4</v>
      </c>
      <c r="AB20" s="304">
        <v>4</v>
      </c>
      <c r="AC20" s="312">
        <f>[2]第3组汇总表!J20</f>
        <v>4</v>
      </c>
      <c r="AD20" s="312">
        <f>[2]第3组汇总表!K20</f>
        <v>4</v>
      </c>
      <c r="AE20" s="312">
        <f>[2]第3组汇总表!L20</f>
        <v>4</v>
      </c>
      <c r="AF20" s="312">
        <v>4</v>
      </c>
      <c r="AG20" s="312">
        <f>[2]第3组汇总表!N20</f>
        <v>4</v>
      </c>
      <c r="AH20" s="312">
        <f>[2]第3组汇总表!O20</f>
        <v>4</v>
      </c>
      <c r="AI20" s="312">
        <f>[2]第3组汇总表!P20</f>
        <v>4</v>
      </c>
      <c r="AJ20" s="312">
        <f>[2]第3组汇总表!Q20</f>
        <v>4</v>
      </c>
      <c r="AK20" s="319">
        <v>3.91</v>
      </c>
      <c r="AL20" s="319">
        <v>3</v>
      </c>
      <c r="AM20" s="319">
        <v>4</v>
      </c>
      <c r="AN20" s="319">
        <v>3.6</v>
      </c>
      <c r="AO20" s="319">
        <v>4</v>
      </c>
      <c r="AP20" s="319">
        <v>3.6</v>
      </c>
      <c r="AQ20" s="319">
        <v>4</v>
      </c>
      <c r="AR20" s="321">
        <v>3.6</v>
      </c>
      <c r="AS20" s="323">
        <v>4</v>
      </c>
      <c r="AT20" s="323">
        <v>4</v>
      </c>
      <c r="AU20" s="324">
        <v>4</v>
      </c>
      <c r="AV20" s="327">
        <v>4</v>
      </c>
      <c r="AW20" s="329">
        <v>4</v>
      </c>
      <c r="AX20" s="323">
        <v>4</v>
      </c>
      <c r="AY20" s="330">
        <v>4</v>
      </c>
      <c r="AZ20" s="330">
        <v>4</v>
      </c>
      <c r="BA20" s="332">
        <v>4</v>
      </c>
      <c r="BB20" s="331">
        <v>4</v>
      </c>
      <c r="BC20" s="332">
        <v>4</v>
      </c>
      <c r="BD20" s="331">
        <v>4</v>
      </c>
      <c r="BE20" s="332">
        <v>4</v>
      </c>
      <c r="BF20" s="331">
        <v>4</v>
      </c>
      <c r="BG20" s="332">
        <v>4</v>
      </c>
      <c r="BH20" s="331">
        <v>4</v>
      </c>
      <c r="BI20" s="291">
        <v>4</v>
      </c>
      <c r="BJ20" s="338">
        <v>4</v>
      </c>
      <c r="BK20" s="291">
        <v>4</v>
      </c>
      <c r="BL20" s="291">
        <v>4</v>
      </c>
      <c r="BM20" s="291">
        <v>4</v>
      </c>
      <c r="BN20" s="291">
        <v>4</v>
      </c>
      <c r="BO20" s="291">
        <v>4</v>
      </c>
      <c r="BP20" s="319">
        <v>4</v>
      </c>
      <c r="BQ20" s="319">
        <v>4</v>
      </c>
      <c r="BR20" s="319">
        <v>4</v>
      </c>
      <c r="BS20" s="319">
        <v>4</v>
      </c>
      <c r="BT20" s="319">
        <v>3</v>
      </c>
      <c r="BU20" s="319">
        <v>4</v>
      </c>
      <c r="BV20" s="319">
        <v>4</v>
      </c>
      <c r="BW20" s="319">
        <v>3</v>
      </c>
      <c r="BX20" s="319">
        <v>3</v>
      </c>
      <c r="BY20" s="341">
        <f t="shared" si="1"/>
        <v>130.91</v>
      </c>
      <c r="BZ20" s="341">
        <f t="shared" si="1"/>
        <v>127.8</v>
      </c>
      <c r="CA20" s="308"/>
      <c r="CB20" s="308"/>
      <c r="CC20" s="308"/>
      <c r="CD20" s="308"/>
      <c r="CE20" s="308"/>
      <c r="CF20" s="308"/>
      <c r="CG20" s="308"/>
      <c r="CH20" s="308"/>
      <c r="CI20" s="308"/>
      <c r="CJ20" s="308"/>
      <c r="CK20" s="308"/>
      <c r="CL20" s="308"/>
      <c r="CM20" s="308"/>
      <c r="CN20" s="308"/>
      <c r="CO20" s="308"/>
      <c r="CP20" s="308"/>
      <c r="CQ20" s="308"/>
      <c r="CR20" s="308"/>
      <c r="CS20" s="308"/>
      <c r="CT20" s="308"/>
      <c r="CU20" s="308"/>
      <c r="CV20" s="308"/>
      <c r="CW20" s="308"/>
      <c r="CX20" s="308"/>
      <c r="CY20" s="308"/>
      <c r="CZ20" s="308"/>
      <c r="DA20" s="308"/>
      <c r="DB20" s="308"/>
      <c r="DC20" s="308"/>
      <c r="DD20" s="308"/>
      <c r="DE20" s="308"/>
      <c r="DF20" s="308"/>
      <c r="DG20" s="308"/>
      <c r="DH20" s="308"/>
      <c r="DI20" s="308"/>
      <c r="DJ20" s="308"/>
      <c r="DK20" s="308"/>
      <c r="DL20" s="308"/>
      <c r="DM20" s="308"/>
      <c r="DN20" s="308"/>
      <c r="DO20" s="308"/>
      <c r="DP20" s="308"/>
      <c r="DQ20" s="308"/>
      <c r="DR20" s="308"/>
      <c r="DS20" s="308"/>
      <c r="DT20" s="308"/>
      <c r="DU20" s="308"/>
      <c r="DV20" s="308"/>
      <c r="DW20" s="308"/>
      <c r="DX20" s="308"/>
      <c r="DY20" s="308"/>
      <c r="DZ20" s="308"/>
      <c r="EA20" s="308"/>
      <c r="EB20" s="308"/>
      <c r="EC20" s="308"/>
      <c r="ED20" s="308"/>
      <c r="EE20" s="308"/>
      <c r="EF20" s="308"/>
      <c r="EG20" s="308"/>
      <c r="EH20" s="308"/>
      <c r="EI20" s="308"/>
      <c r="EJ20" s="308"/>
      <c r="EK20" s="308"/>
      <c r="EL20" s="308"/>
      <c r="EM20" s="308"/>
      <c r="EN20" s="308"/>
      <c r="EO20" s="308"/>
      <c r="EP20" s="308"/>
      <c r="EQ20" s="308"/>
      <c r="ER20" s="308"/>
      <c r="ES20" s="308"/>
      <c r="ET20" s="308"/>
      <c r="EU20" s="308"/>
      <c r="EV20" s="308"/>
      <c r="EW20" s="308"/>
      <c r="EX20" s="308"/>
      <c r="EY20" s="308"/>
      <c r="EZ20" s="308"/>
      <c r="FA20" s="308"/>
      <c r="FB20" s="308"/>
      <c r="FC20" s="308"/>
      <c r="FD20" s="308"/>
      <c r="FE20" s="308"/>
      <c r="FF20" s="308"/>
      <c r="FG20" s="308"/>
      <c r="FH20" s="308"/>
      <c r="FI20" s="308"/>
      <c r="FJ20" s="308"/>
      <c r="FK20" s="308"/>
      <c r="FL20" s="308"/>
      <c r="FM20" s="308"/>
      <c r="FN20" s="308"/>
      <c r="FO20" s="308"/>
      <c r="FP20" s="308"/>
      <c r="FQ20" s="308"/>
      <c r="FR20" s="308"/>
      <c r="FS20" s="308"/>
      <c r="FT20" s="308"/>
      <c r="FU20" s="308"/>
      <c r="FV20" s="308"/>
      <c r="FW20" s="308"/>
      <c r="FX20" s="308"/>
      <c r="FY20" s="308"/>
      <c r="FZ20" s="308"/>
      <c r="GA20" s="308"/>
      <c r="GB20" s="308"/>
      <c r="GC20" s="308"/>
      <c r="GD20" s="308"/>
      <c r="GE20" s="308"/>
      <c r="GF20" s="308"/>
      <c r="GG20" s="308"/>
      <c r="GH20" s="308"/>
      <c r="GI20" s="308"/>
      <c r="GJ20" s="308"/>
      <c r="GK20" s="308"/>
      <c r="GL20" s="308"/>
      <c r="GM20" s="308"/>
      <c r="GN20" s="308"/>
      <c r="GO20" s="308"/>
      <c r="GP20" s="308"/>
      <c r="GQ20" s="308"/>
      <c r="GR20" s="308"/>
      <c r="GS20" s="308"/>
      <c r="GT20" s="308"/>
      <c r="GU20" s="308"/>
      <c r="GV20" s="308"/>
      <c r="GW20" s="308"/>
      <c r="GX20" s="308"/>
      <c r="GY20" s="308"/>
      <c r="GZ20" s="308"/>
      <c r="HA20" s="308"/>
      <c r="HB20" s="308"/>
      <c r="HC20" s="308"/>
      <c r="HD20" s="308"/>
      <c r="HE20" s="308"/>
      <c r="HF20" s="308"/>
      <c r="HG20" s="308"/>
      <c r="HH20" s="308"/>
      <c r="HI20" s="308"/>
      <c r="HJ20" s="308"/>
      <c r="HK20" s="308"/>
      <c r="HL20" s="308"/>
      <c r="HM20" s="308"/>
      <c r="HN20" s="308"/>
      <c r="HO20" s="308"/>
      <c r="HP20" s="308"/>
      <c r="HQ20" s="308"/>
      <c r="HR20" s="308"/>
      <c r="HS20" s="308"/>
      <c r="HT20" s="308"/>
      <c r="HU20" s="308"/>
      <c r="HV20" s="308"/>
      <c r="HW20" s="308"/>
      <c r="HX20" s="308"/>
      <c r="HY20" s="308"/>
      <c r="HZ20" s="308"/>
      <c r="IA20" s="308"/>
      <c r="IB20" s="308"/>
      <c r="IC20" s="308"/>
      <c r="ID20" s="308"/>
      <c r="IE20" s="308"/>
      <c r="IF20" s="308"/>
      <c r="IG20" s="308"/>
      <c r="IH20" s="308"/>
      <c r="II20" s="308"/>
      <c r="IJ20" s="308"/>
      <c r="IK20" s="308"/>
      <c r="IL20" s="308"/>
      <c r="IM20" s="308"/>
      <c r="IN20" s="308"/>
      <c r="IO20" s="308"/>
      <c r="IP20" s="308"/>
      <c r="IQ20" s="308"/>
      <c r="IR20" s="308"/>
      <c r="IS20" s="308"/>
      <c r="IT20" s="308"/>
      <c r="IU20" s="308"/>
      <c r="IV20" s="308"/>
      <c r="IW20" s="308"/>
      <c r="IX20" s="308"/>
      <c r="IY20" s="308"/>
      <c r="IZ20" s="308"/>
      <c r="JA20" s="308"/>
      <c r="JB20" s="308"/>
      <c r="JC20" s="308"/>
      <c r="JD20" s="308"/>
      <c r="JE20" s="308"/>
      <c r="JF20" s="308"/>
      <c r="JG20" s="308"/>
      <c r="JH20" s="308"/>
      <c r="JI20" s="308"/>
      <c r="JJ20" s="308"/>
      <c r="JK20" s="308"/>
      <c r="JL20" s="308"/>
      <c r="JM20" s="308"/>
      <c r="JN20" s="308"/>
      <c r="JO20" s="308"/>
      <c r="JP20" s="308"/>
      <c r="JQ20" s="308"/>
      <c r="JR20" s="308"/>
      <c r="JS20" s="308"/>
      <c r="JT20" s="308"/>
      <c r="JU20" s="308"/>
      <c r="JV20" s="308"/>
      <c r="JW20" s="308"/>
      <c r="JX20" s="308"/>
      <c r="JY20" s="308"/>
      <c r="JZ20" s="308"/>
      <c r="KA20" s="308"/>
      <c r="KB20" s="308"/>
      <c r="KC20" s="308"/>
      <c r="KD20" s="308"/>
      <c r="KE20" s="308"/>
      <c r="KF20" s="308"/>
      <c r="KG20" s="308"/>
      <c r="KH20" s="308"/>
      <c r="KI20" s="308"/>
      <c r="KJ20" s="308"/>
      <c r="KK20" s="308"/>
      <c r="KL20" s="308"/>
      <c r="KM20" s="308"/>
      <c r="KN20" s="308"/>
      <c r="KO20" s="308"/>
      <c r="KP20" s="308"/>
      <c r="KQ20" s="308"/>
      <c r="KR20" s="308"/>
      <c r="KS20" s="308"/>
      <c r="KT20" s="308"/>
      <c r="KU20" s="308"/>
      <c r="KV20" s="308"/>
      <c r="KW20" s="308"/>
      <c r="KX20" s="308"/>
      <c r="KY20" s="308"/>
      <c r="KZ20" s="308"/>
      <c r="LA20" s="308"/>
      <c r="LB20" s="308"/>
    </row>
    <row r="21" ht="33" spans="1:314">
      <c r="A21" s="291"/>
      <c r="B21" s="291"/>
      <c r="C21" s="291"/>
      <c r="D21" s="291">
        <v>4</v>
      </c>
      <c r="E21" s="292" t="s">
        <v>241</v>
      </c>
      <c r="F21" s="292" t="s">
        <v>242</v>
      </c>
      <c r="G21" s="292" t="s">
        <v>171</v>
      </c>
      <c r="H21" s="292" t="s">
        <v>171</v>
      </c>
      <c r="I21" s="304">
        <f t="shared" si="0"/>
        <v>3.96969696969697</v>
      </c>
      <c r="J21" s="304">
        <f t="shared" si="0"/>
        <v>3.90211515151515</v>
      </c>
      <c r="K21" s="304">
        <v>4</v>
      </c>
      <c r="L21" s="304">
        <v>4</v>
      </c>
      <c r="M21" s="304">
        <v>4</v>
      </c>
      <c r="N21" s="304">
        <v>4</v>
      </c>
      <c r="O21" s="304">
        <v>4</v>
      </c>
      <c r="P21" s="304">
        <v>4</v>
      </c>
      <c r="Q21" s="304">
        <v>4</v>
      </c>
      <c r="R21" s="304">
        <v>4</v>
      </c>
      <c r="S21" s="304">
        <v>4</v>
      </c>
      <c r="T21" s="305">
        <v>4</v>
      </c>
      <c r="U21" s="304">
        <v>4</v>
      </c>
      <c r="V21" s="304">
        <v>4</v>
      </c>
      <c r="W21" s="304">
        <v>4</v>
      </c>
      <c r="X21" s="304">
        <v>4</v>
      </c>
      <c r="Y21" s="304">
        <v>4</v>
      </c>
      <c r="Z21" s="304">
        <v>4</v>
      </c>
      <c r="AA21" s="304">
        <v>4</v>
      </c>
      <c r="AB21" s="304">
        <v>4</v>
      </c>
      <c r="AC21" s="312">
        <f>[2]第3组汇总表!J21</f>
        <v>4</v>
      </c>
      <c r="AD21" s="312">
        <f>[2]第3组汇总表!K21</f>
        <v>3.9298</v>
      </c>
      <c r="AE21" s="312">
        <f>[2]第3组汇总表!L21</f>
        <v>4</v>
      </c>
      <c r="AF21" s="312">
        <v>3.88</v>
      </c>
      <c r="AG21" s="312">
        <f>[2]第3组汇总表!N21</f>
        <v>4</v>
      </c>
      <c r="AH21" s="312">
        <f>[2]第3组汇总表!O21</f>
        <v>3.69</v>
      </c>
      <c r="AI21" s="312">
        <f>[2]第3组汇总表!P21</f>
        <v>4</v>
      </c>
      <c r="AJ21" s="312">
        <f>[2]第3组汇总表!Q21</f>
        <v>3.69</v>
      </c>
      <c r="AK21" s="319">
        <v>4</v>
      </c>
      <c r="AL21" s="319">
        <v>3.6</v>
      </c>
      <c r="AM21" s="319">
        <v>4</v>
      </c>
      <c r="AN21" s="319">
        <v>4</v>
      </c>
      <c r="AO21" s="319">
        <v>4</v>
      </c>
      <c r="AP21" s="319">
        <v>4</v>
      </c>
      <c r="AQ21" s="319">
        <v>4</v>
      </c>
      <c r="AR21" s="321">
        <v>4</v>
      </c>
      <c r="AS21" s="323">
        <v>4</v>
      </c>
      <c r="AT21" s="323">
        <v>4</v>
      </c>
      <c r="AU21" s="324">
        <v>4</v>
      </c>
      <c r="AV21" s="327">
        <v>4</v>
      </c>
      <c r="AW21" s="329">
        <v>4</v>
      </c>
      <c r="AX21" s="323">
        <v>4</v>
      </c>
      <c r="AY21" s="330">
        <v>4</v>
      </c>
      <c r="AZ21" s="330">
        <v>4</v>
      </c>
      <c r="BA21" s="332">
        <v>4</v>
      </c>
      <c r="BB21" s="331">
        <v>4</v>
      </c>
      <c r="BC21" s="332">
        <v>4</v>
      </c>
      <c r="BD21" s="331">
        <v>3.98</v>
      </c>
      <c r="BE21" s="332">
        <v>4</v>
      </c>
      <c r="BF21" s="331">
        <v>4</v>
      </c>
      <c r="BG21" s="332">
        <v>4</v>
      </c>
      <c r="BH21" s="331">
        <v>4</v>
      </c>
      <c r="BI21" s="291">
        <v>4</v>
      </c>
      <c r="BJ21" s="338">
        <v>4</v>
      </c>
      <c r="BK21" s="291">
        <v>4</v>
      </c>
      <c r="BL21" s="291">
        <v>4</v>
      </c>
      <c r="BM21" s="291">
        <v>4</v>
      </c>
      <c r="BN21" s="291">
        <v>4</v>
      </c>
      <c r="BO21" s="291">
        <v>4</v>
      </c>
      <c r="BP21" s="319">
        <v>4</v>
      </c>
      <c r="BQ21" s="319">
        <v>4</v>
      </c>
      <c r="BR21" s="319">
        <v>4</v>
      </c>
      <c r="BS21" s="319">
        <v>4</v>
      </c>
      <c r="BT21" s="319">
        <v>3</v>
      </c>
      <c r="BU21" s="319">
        <v>3</v>
      </c>
      <c r="BV21" s="319">
        <v>4</v>
      </c>
      <c r="BW21" s="319">
        <v>4</v>
      </c>
      <c r="BX21" s="319">
        <v>3</v>
      </c>
      <c r="BY21" s="341">
        <f t="shared" si="1"/>
        <v>131</v>
      </c>
      <c r="BZ21" s="341">
        <f t="shared" si="1"/>
        <v>128.7698</v>
      </c>
      <c r="CA21" s="308"/>
      <c r="CB21" s="308"/>
      <c r="CC21" s="308"/>
      <c r="CD21" s="308"/>
      <c r="CE21" s="308"/>
      <c r="CF21" s="308"/>
      <c r="CG21" s="308"/>
      <c r="CH21" s="308"/>
      <c r="CI21" s="308"/>
      <c r="CJ21" s="308"/>
      <c r="CK21" s="308"/>
      <c r="CL21" s="308"/>
      <c r="CM21" s="308"/>
      <c r="CN21" s="308"/>
      <c r="CO21" s="308"/>
      <c r="CP21" s="308"/>
      <c r="CQ21" s="308"/>
      <c r="CR21" s="308"/>
      <c r="CS21" s="308"/>
      <c r="CT21" s="308"/>
      <c r="CU21" s="308"/>
      <c r="CV21" s="308"/>
      <c r="CW21" s="308"/>
      <c r="CX21" s="308"/>
      <c r="CY21" s="308"/>
      <c r="CZ21" s="308"/>
      <c r="DA21" s="308"/>
      <c r="DB21" s="308"/>
      <c r="DC21" s="308"/>
      <c r="DD21" s="308"/>
      <c r="DE21" s="308"/>
      <c r="DF21" s="308"/>
      <c r="DG21" s="308"/>
      <c r="DH21" s="308"/>
      <c r="DI21" s="308"/>
      <c r="DJ21" s="308"/>
      <c r="DK21" s="308"/>
      <c r="DL21" s="308"/>
      <c r="DM21" s="308"/>
      <c r="DN21" s="308"/>
      <c r="DO21" s="308"/>
      <c r="DP21" s="308"/>
      <c r="DQ21" s="308"/>
      <c r="DR21" s="308"/>
      <c r="DS21" s="308"/>
      <c r="DT21" s="308"/>
      <c r="DU21" s="308"/>
      <c r="DV21" s="308"/>
      <c r="DW21" s="308"/>
      <c r="DX21" s="308"/>
      <c r="DY21" s="308"/>
      <c r="DZ21" s="308"/>
      <c r="EA21" s="308"/>
      <c r="EB21" s="308"/>
      <c r="EC21" s="308"/>
      <c r="ED21" s="308"/>
      <c r="EE21" s="308"/>
      <c r="EF21" s="308"/>
      <c r="EG21" s="308"/>
      <c r="EH21" s="308"/>
      <c r="EI21" s="308"/>
      <c r="EJ21" s="308"/>
      <c r="EK21" s="308"/>
      <c r="EL21" s="308"/>
      <c r="EM21" s="308"/>
      <c r="EN21" s="308"/>
      <c r="EO21" s="308"/>
      <c r="EP21" s="308"/>
      <c r="EQ21" s="308"/>
      <c r="ER21" s="308"/>
      <c r="ES21" s="308"/>
      <c r="ET21" s="308"/>
      <c r="EU21" s="308"/>
      <c r="EV21" s="308"/>
      <c r="EW21" s="308"/>
      <c r="EX21" s="308"/>
      <c r="EY21" s="308"/>
      <c r="EZ21" s="308"/>
      <c r="FA21" s="308"/>
      <c r="FB21" s="308"/>
      <c r="FC21" s="308"/>
      <c r="FD21" s="308"/>
      <c r="FE21" s="308"/>
      <c r="FF21" s="308"/>
      <c r="FG21" s="308"/>
      <c r="FH21" s="308"/>
      <c r="FI21" s="308"/>
      <c r="FJ21" s="308"/>
      <c r="FK21" s="308"/>
      <c r="FL21" s="308"/>
      <c r="FM21" s="308"/>
      <c r="FN21" s="308"/>
      <c r="FO21" s="308"/>
      <c r="FP21" s="308"/>
      <c r="FQ21" s="308"/>
      <c r="FR21" s="308"/>
      <c r="FS21" s="308"/>
      <c r="FT21" s="308"/>
      <c r="FU21" s="308"/>
      <c r="FV21" s="308"/>
      <c r="FW21" s="308"/>
      <c r="FX21" s="308"/>
      <c r="FY21" s="308"/>
      <c r="FZ21" s="308"/>
      <c r="GA21" s="308"/>
      <c r="GB21" s="308"/>
      <c r="GC21" s="308"/>
      <c r="GD21" s="308"/>
      <c r="GE21" s="308"/>
      <c r="GF21" s="308"/>
      <c r="GG21" s="308"/>
      <c r="GH21" s="308"/>
      <c r="GI21" s="308"/>
      <c r="GJ21" s="308"/>
      <c r="GK21" s="308"/>
      <c r="GL21" s="308"/>
      <c r="GM21" s="308"/>
      <c r="GN21" s="308"/>
      <c r="GO21" s="308"/>
      <c r="GP21" s="308"/>
      <c r="GQ21" s="308"/>
      <c r="GR21" s="308"/>
      <c r="GS21" s="308"/>
      <c r="GT21" s="308"/>
      <c r="GU21" s="308"/>
      <c r="GV21" s="308"/>
      <c r="GW21" s="308"/>
      <c r="GX21" s="308"/>
      <c r="GY21" s="308"/>
      <c r="GZ21" s="308"/>
      <c r="HA21" s="308"/>
      <c r="HB21" s="308"/>
      <c r="HC21" s="308"/>
      <c r="HD21" s="308"/>
      <c r="HE21" s="308"/>
      <c r="HF21" s="308"/>
      <c r="HG21" s="308"/>
      <c r="HH21" s="308"/>
      <c r="HI21" s="308"/>
      <c r="HJ21" s="308"/>
      <c r="HK21" s="308"/>
      <c r="HL21" s="308"/>
      <c r="HM21" s="308"/>
      <c r="HN21" s="308"/>
      <c r="HO21" s="308"/>
      <c r="HP21" s="308"/>
      <c r="HQ21" s="308"/>
      <c r="HR21" s="308"/>
      <c r="HS21" s="308"/>
      <c r="HT21" s="308"/>
      <c r="HU21" s="308"/>
      <c r="HV21" s="308"/>
      <c r="HW21" s="308"/>
      <c r="HX21" s="308"/>
      <c r="HY21" s="308"/>
      <c r="HZ21" s="308"/>
      <c r="IA21" s="308"/>
      <c r="IB21" s="308"/>
      <c r="IC21" s="308"/>
      <c r="ID21" s="308"/>
      <c r="IE21" s="308"/>
      <c r="IF21" s="308"/>
      <c r="IG21" s="308"/>
      <c r="IH21" s="308"/>
      <c r="II21" s="308"/>
      <c r="IJ21" s="308"/>
      <c r="IK21" s="308"/>
      <c r="IL21" s="308"/>
      <c r="IM21" s="308"/>
      <c r="IN21" s="308"/>
      <c r="IO21" s="308"/>
      <c r="IP21" s="308"/>
      <c r="IQ21" s="308"/>
      <c r="IR21" s="308"/>
      <c r="IS21" s="308"/>
      <c r="IT21" s="308"/>
      <c r="IU21" s="308"/>
      <c r="IV21" s="308"/>
      <c r="IW21" s="308"/>
      <c r="IX21" s="308"/>
      <c r="IY21" s="308"/>
      <c r="IZ21" s="308"/>
      <c r="JA21" s="308"/>
      <c r="JB21" s="308"/>
      <c r="JC21" s="308"/>
      <c r="JD21" s="308"/>
      <c r="JE21" s="308"/>
      <c r="JF21" s="308"/>
      <c r="JG21" s="308"/>
      <c r="JH21" s="308"/>
      <c r="JI21" s="308"/>
      <c r="JJ21" s="308"/>
      <c r="JK21" s="308"/>
      <c r="JL21" s="308"/>
      <c r="JM21" s="308"/>
      <c r="JN21" s="308"/>
      <c r="JO21" s="308"/>
      <c r="JP21" s="308"/>
      <c r="JQ21" s="308"/>
      <c r="JR21" s="308"/>
      <c r="JS21" s="308"/>
      <c r="JT21" s="308"/>
      <c r="JU21" s="308"/>
      <c r="JV21" s="308"/>
      <c r="JW21" s="308"/>
      <c r="JX21" s="308"/>
      <c r="JY21" s="308"/>
      <c r="JZ21" s="308"/>
      <c r="KA21" s="308"/>
      <c r="KB21" s="308"/>
      <c r="KC21" s="308"/>
      <c r="KD21" s="308"/>
      <c r="KE21" s="308"/>
      <c r="KF21" s="308"/>
      <c r="KG21" s="308"/>
      <c r="KH21" s="308"/>
      <c r="KI21" s="308"/>
      <c r="KJ21" s="308"/>
      <c r="KK21" s="308"/>
      <c r="KL21" s="308"/>
      <c r="KM21" s="308"/>
      <c r="KN21" s="308"/>
      <c r="KO21" s="308"/>
      <c r="KP21" s="308"/>
      <c r="KQ21" s="308"/>
      <c r="KR21" s="308"/>
      <c r="KS21" s="308"/>
      <c r="KT21" s="308"/>
      <c r="KU21" s="308"/>
      <c r="KV21" s="308"/>
      <c r="KW21" s="308"/>
      <c r="KX21" s="308"/>
      <c r="KY21" s="308"/>
      <c r="KZ21" s="308"/>
      <c r="LA21" s="308"/>
      <c r="LB21" s="308"/>
    </row>
    <row r="22" ht="52" customHeight="1" spans="1:314">
      <c r="A22" s="291"/>
      <c r="B22" s="291"/>
      <c r="C22" s="291"/>
      <c r="D22" s="291">
        <v>4</v>
      </c>
      <c r="E22" s="292" t="s">
        <v>243</v>
      </c>
      <c r="F22" s="292" t="s">
        <v>244</v>
      </c>
      <c r="G22" s="292" t="s">
        <v>171</v>
      </c>
      <c r="H22" s="292" t="s">
        <v>171</v>
      </c>
      <c r="I22" s="304">
        <f t="shared" si="0"/>
        <v>3.99727272727273</v>
      </c>
      <c r="J22" s="304">
        <f t="shared" si="0"/>
        <v>3.94453939393939</v>
      </c>
      <c r="K22" s="304">
        <v>4</v>
      </c>
      <c r="L22" s="304">
        <v>4</v>
      </c>
      <c r="M22" s="304">
        <v>4</v>
      </c>
      <c r="N22" s="304">
        <v>4</v>
      </c>
      <c r="O22" s="304">
        <v>4</v>
      </c>
      <c r="P22" s="304">
        <v>4</v>
      </c>
      <c r="Q22" s="304">
        <v>4</v>
      </c>
      <c r="R22" s="304">
        <v>4</v>
      </c>
      <c r="S22" s="304">
        <v>4</v>
      </c>
      <c r="T22" s="305">
        <v>4</v>
      </c>
      <c r="U22" s="304">
        <v>4</v>
      </c>
      <c r="V22" s="304">
        <v>4</v>
      </c>
      <c r="W22" s="304">
        <v>4</v>
      </c>
      <c r="X22" s="304">
        <v>4</v>
      </c>
      <c r="Y22" s="304">
        <v>4</v>
      </c>
      <c r="Z22" s="304">
        <v>4</v>
      </c>
      <c r="AA22" s="304">
        <v>4</v>
      </c>
      <c r="AB22" s="304">
        <v>4</v>
      </c>
      <c r="AC22" s="312">
        <f>[2]第3组汇总表!J22</f>
        <v>4</v>
      </c>
      <c r="AD22" s="312">
        <f>[2]第3组汇总表!K22</f>
        <v>3.9298</v>
      </c>
      <c r="AE22" s="312">
        <f>[2]第3组汇总表!L22</f>
        <v>4</v>
      </c>
      <c r="AF22" s="312">
        <v>3.88</v>
      </c>
      <c r="AG22" s="312">
        <f>[2]第3组汇总表!N22</f>
        <v>4</v>
      </c>
      <c r="AH22" s="312">
        <f>[2]第3组汇总表!O22</f>
        <v>3.69</v>
      </c>
      <c r="AI22" s="312">
        <f>[2]第3组汇总表!P22</f>
        <v>4</v>
      </c>
      <c r="AJ22" s="312">
        <f>[2]第3组汇总表!Q22</f>
        <v>3.69</v>
      </c>
      <c r="AK22" s="319">
        <v>3.91</v>
      </c>
      <c r="AL22" s="319">
        <v>4</v>
      </c>
      <c r="AM22" s="319">
        <v>4</v>
      </c>
      <c r="AN22" s="319">
        <v>4</v>
      </c>
      <c r="AO22" s="319">
        <v>4</v>
      </c>
      <c r="AP22" s="319">
        <v>4</v>
      </c>
      <c r="AQ22" s="319">
        <v>4</v>
      </c>
      <c r="AR22" s="321">
        <v>4</v>
      </c>
      <c r="AS22" s="323">
        <v>4</v>
      </c>
      <c r="AT22" s="323">
        <v>4</v>
      </c>
      <c r="AU22" s="324">
        <v>4</v>
      </c>
      <c r="AV22" s="327">
        <v>4</v>
      </c>
      <c r="AW22" s="329">
        <v>4</v>
      </c>
      <c r="AX22" s="323">
        <v>4</v>
      </c>
      <c r="AY22" s="330">
        <v>4</v>
      </c>
      <c r="AZ22" s="330">
        <v>4</v>
      </c>
      <c r="BA22" s="332">
        <v>4</v>
      </c>
      <c r="BB22" s="331">
        <v>4</v>
      </c>
      <c r="BC22" s="332">
        <v>4</v>
      </c>
      <c r="BD22" s="331">
        <v>3.98</v>
      </c>
      <c r="BE22" s="332">
        <v>4</v>
      </c>
      <c r="BF22" s="331">
        <v>4</v>
      </c>
      <c r="BG22" s="332">
        <v>4</v>
      </c>
      <c r="BH22" s="331">
        <v>4</v>
      </c>
      <c r="BI22" s="291">
        <v>4</v>
      </c>
      <c r="BJ22" s="338">
        <v>4</v>
      </c>
      <c r="BK22" s="291">
        <v>4</v>
      </c>
      <c r="BL22" s="291">
        <v>4</v>
      </c>
      <c r="BM22" s="291">
        <v>4</v>
      </c>
      <c r="BN22" s="291">
        <v>4</v>
      </c>
      <c r="BO22" s="291">
        <v>4</v>
      </c>
      <c r="BP22" s="319">
        <v>4</v>
      </c>
      <c r="BQ22" s="319">
        <v>4</v>
      </c>
      <c r="BR22" s="319">
        <v>4</v>
      </c>
      <c r="BS22" s="319">
        <v>4</v>
      </c>
      <c r="BT22" s="319">
        <v>3</v>
      </c>
      <c r="BU22" s="319">
        <v>4</v>
      </c>
      <c r="BV22" s="319">
        <v>4</v>
      </c>
      <c r="BW22" s="319">
        <v>4</v>
      </c>
      <c r="BX22" s="319">
        <v>4</v>
      </c>
      <c r="BY22" s="341">
        <f t="shared" si="1"/>
        <v>131.91</v>
      </c>
      <c r="BZ22" s="341">
        <f t="shared" si="1"/>
        <v>130.1698</v>
      </c>
      <c r="CA22" s="308"/>
      <c r="CB22" s="308"/>
      <c r="CC22" s="308"/>
      <c r="CD22" s="308"/>
      <c r="CE22" s="308"/>
      <c r="CF22" s="308"/>
      <c r="CG22" s="308"/>
      <c r="CH22" s="308"/>
      <c r="CI22" s="308"/>
      <c r="CJ22" s="308"/>
      <c r="CK22" s="308"/>
      <c r="CL22" s="308"/>
      <c r="CM22" s="308"/>
      <c r="CN22" s="308"/>
      <c r="CO22" s="308"/>
      <c r="CP22" s="308"/>
      <c r="CQ22" s="308"/>
      <c r="CR22" s="308"/>
      <c r="CS22" s="308"/>
      <c r="CT22" s="308"/>
      <c r="CU22" s="308"/>
      <c r="CV22" s="308"/>
      <c r="CW22" s="308"/>
      <c r="CX22" s="308"/>
      <c r="CY22" s="308"/>
      <c r="CZ22" s="308"/>
      <c r="DA22" s="308"/>
      <c r="DB22" s="308"/>
      <c r="DC22" s="308"/>
      <c r="DD22" s="308"/>
      <c r="DE22" s="308"/>
      <c r="DF22" s="308"/>
      <c r="DG22" s="308"/>
      <c r="DH22" s="308"/>
      <c r="DI22" s="308"/>
      <c r="DJ22" s="308"/>
      <c r="DK22" s="308"/>
      <c r="DL22" s="308"/>
      <c r="DM22" s="308"/>
      <c r="DN22" s="308"/>
      <c r="DO22" s="308"/>
      <c r="DP22" s="308"/>
      <c r="DQ22" s="308"/>
      <c r="DR22" s="308"/>
      <c r="DS22" s="308"/>
      <c r="DT22" s="308"/>
      <c r="DU22" s="308"/>
      <c r="DV22" s="308"/>
      <c r="DW22" s="308"/>
      <c r="DX22" s="308"/>
      <c r="DY22" s="308"/>
      <c r="DZ22" s="308"/>
      <c r="EA22" s="308"/>
      <c r="EB22" s="308"/>
      <c r="EC22" s="308"/>
      <c r="ED22" s="308"/>
      <c r="EE22" s="308"/>
      <c r="EF22" s="308"/>
      <c r="EG22" s="308"/>
      <c r="EH22" s="308"/>
      <c r="EI22" s="308"/>
      <c r="EJ22" s="308"/>
      <c r="EK22" s="308"/>
      <c r="EL22" s="308"/>
      <c r="EM22" s="308"/>
      <c r="EN22" s="308"/>
      <c r="EO22" s="308"/>
      <c r="EP22" s="308"/>
      <c r="EQ22" s="308"/>
      <c r="ER22" s="308"/>
      <c r="ES22" s="308"/>
      <c r="ET22" s="308"/>
      <c r="EU22" s="308"/>
      <c r="EV22" s="308"/>
      <c r="EW22" s="308"/>
      <c r="EX22" s="308"/>
      <c r="EY22" s="308"/>
      <c r="EZ22" s="308"/>
      <c r="FA22" s="308"/>
      <c r="FB22" s="308"/>
      <c r="FC22" s="308"/>
      <c r="FD22" s="308"/>
      <c r="FE22" s="308"/>
      <c r="FF22" s="308"/>
      <c r="FG22" s="308"/>
      <c r="FH22" s="308"/>
      <c r="FI22" s="308"/>
      <c r="FJ22" s="308"/>
      <c r="FK22" s="308"/>
      <c r="FL22" s="308"/>
      <c r="FM22" s="308"/>
      <c r="FN22" s="308"/>
      <c r="FO22" s="308"/>
      <c r="FP22" s="308"/>
      <c r="FQ22" s="308"/>
      <c r="FR22" s="308"/>
      <c r="FS22" s="308"/>
      <c r="FT22" s="308"/>
      <c r="FU22" s="308"/>
      <c r="FV22" s="308"/>
      <c r="FW22" s="308"/>
      <c r="FX22" s="308"/>
      <c r="FY22" s="308"/>
      <c r="FZ22" s="308"/>
      <c r="GA22" s="308"/>
      <c r="GB22" s="308"/>
      <c r="GC22" s="308"/>
      <c r="GD22" s="308"/>
      <c r="GE22" s="308"/>
      <c r="GF22" s="308"/>
      <c r="GG22" s="308"/>
      <c r="GH22" s="308"/>
      <c r="GI22" s="308"/>
      <c r="GJ22" s="308"/>
      <c r="GK22" s="308"/>
      <c r="GL22" s="308"/>
      <c r="GM22" s="308"/>
      <c r="GN22" s="308"/>
      <c r="GO22" s="308"/>
      <c r="GP22" s="308"/>
      <c r="GQ22" s="308"/>
      <c r="GR22" s="308"/>
      <c r="GS22" s="308"/>
      <c r="GT22" s="308"/>
      <c r="GU22" s="308"/>
      <c r="GV22" s="308"/>
      <c r="GW22" s="308"/>
      <c r="GX22" s="308"/>
      <c r="GY22" s="308"/>
      <c r="GZ22" s="308"/>
      <c r="HA22" s="308"/>
      <c r="HB22" s="308"/>
      <c r="HC22" s="308"/>
      <c r="HD22" s="308"/>
      <c r="HE22" s="308"/>
      <c r="HF22" s="308"/>
      <c r="HG22" s="308"/>
      <c r="HH22" s="308"/>
      <c r="HI22" s="308"/>
      <c r="HJ22" s="308"/>
      <c r="HK22" s="308"/>
      <c r="HL22" s="308"/>
      <c r="HM22" s="308"/>
      <c r="HN22" s="308"/>
      <c r="HO22" s="308"/>
      <c r="HP22" s="308"/>
      <c r="HQ22" s="308"/>
      <c r="HR22" s="308"/>
      <c r="HS22" s="308"/>
      <c r="HT22" s="308"/>
      <c r="HU22" s="308"/>
      <c r="HV22" s="308"/>
      <c r="HW22" s="308"/>
      <c r="HX22" s="308"/>
      <c r="HY22" s="308"/>
      <c r="HZ22" s="308"/>
      <c r="IA22" s="308"/>
      <c r="IB22" s="308"/>
      <c r="IC22" s="308"/>
      <c r="ID22" s="308"/>
      <c r="IE22" s="308"/>
      <c r="IF22" s="308"/>
      <c r="IG22" s="308"/>
      <c r="IH22" s="308"/>
      <c r="II22" s="308"/>
      <c r="IJ22" s="308"/>
      <c r="IK22" s="308"/>
      <c r="IL22" s="308"/>
      <c r="IM22" s="308"/>
      <c r="IN22" s="308"/>
      <c r="IO22" s="308"/>
      <c r="IP22" s="308"/>
      <c r="IQ22" s="308"/>
      <c r="IR22" s="308"/>
      <c r="IS22" s="308"/>
      <c r="IT22" s="308"/>
      <c r="IU22" s="308"/>
      <c r="IV22" s="308"/>
      <c r="IW22" s="308"/>
      <c r="IX22" s="308"/>
      <c r="IY22" s="308"/>
      <c r="IZ22" s="308"/>
      <c r="JA22" s="308"/>
      <c r="JB22" s="308"/>
      <c r="JC22" s="308"/>
      <c r="JD22" s="308"/>
      <c r="JE22" s="308"/>
      <c r="JF22" s="308"/>
      <c r="JG22" s="308"/>
      <c r="JH22" s="308"/>
      <c r="JI22" s="308"/>
      <c r="JJ22" s="308"/>
      <c r="JK22" s="308"/>
      <c r="JL22" s="308"/>
      <c r="JM22" s="308"/>
      <c r="JN22" s="308"/>
      <c r="JO22" s="308"/>
      <c r="JP22" s="308"/>
      <c r="JQ22" s="308"/>
      <c r="JR22" s="308"/>
      <c r="JS22" s="308"/>
      <c r="JT22" s="308"/>
      <c r="JU22" s="308"/>
      <c r="JV22" s="308"/>
      <c r="JW22" s="308"/>
      <c r="JX22" s="308"/>
      <c r="JY22" s="308"/>
      <c r="JZ22" s="308"/>
      <c r="KA22" s="308"/>
      <c r="KB22" s="308"/>
      <c r="KC22" s="308"/>
      <c r="KD22" s="308"/>
      <c r="KE22" s="308"/>
      <c r="KF22" s="308"/>
      <c r="KG22" s="308"/>
      <c r="KH22" s="308"/>
      <c r="KI22" s="308"/>
      <c r="KJ22" s="308"/>
      <c r="KK22" s="308"/>
      <c r="KL22" s="308"/>
      <c r="KM22" s="308"/>
      <c r="KN22" s="308"/>
      <c r="KO22" s="308"/>
      <c r="KP22" s="308"/>
      <c r="KQ22" s="308"/>
      <c r="KR22" s="308"/>
      <c r="KS22" s="308"/>
      <c r="KT22" s="308"/>
      <c r="KU22" s="308"/>
      <c r="KV22" s="308"/>
      <c r="KW22" s="308"/>
      <c r="KX22" s="308"/>
      <c r="KY22" s="308"/>
      <c r="KZ22" s="308"/>
      <c r="LA22" s="308"/>
      <c r="LB22" s="308"/>
    </row>
    <row r="23" ht="48" customHeight="1" spans="1:314">
      <c r="A23" s="291"/>
      <c r="B23" s="291"/>
      <c r="C23" s="291" t="s">
        <v>245</v>
      </c>
      <c r="D23" s="291">
        <v>5</v>
      </c>
      <c r="E23" s="292" t="s">
        <v>246</v>
      </c>
      <c r="F23" s="292" t="s">
        <v>247</v>
      </c>
      <c r="G23" s="292" t="s">
        <v>171</v>
      </c>
      <c r="H23" s="292" t="s">
        <v>171</v>
      </c>
      <c r="I23" s="304">
        <f t="shared" si="0"/>
        <v>4.77484848484848</v>
      </c>
      <c r="J23" s="304">
        <f t="shared" si="0"/>
        <v>4.6969696969697</v>
      </c>
      <c r="K23" s="304">
        <v>5</v>
      </c>
      <c r="L23" s="304">
        <v>5</v>
      </c>
      <c r="M23" s="304">
        <v>5</v>
      </c>
      <c r="N23" s="304">
        <v>5</v>
      </c>
      <c r="O23" s="304">
        <v>5</v>
      </c>
      <c r="P23" s="304">
        <v>5</v>
      </c>
      <c r="Q23" s="304">
        <v>5</v>
      </c>
      <c r="R23" s="304">
        <v>5</v>
      </c>
      <c r="S23" s="304">
        <v>5</v>
      </c>
      <c r="T23" s="305">
        <v>5</v>
      </c>
      <c r="U23" s="304">
        <v>5</v>
      </c>
      <c r="V23" s="304">
        <v>5</v>
      </c>
      <c r="W23" s="304">
        <v>5</v>
      </c>
      <c r="X23" s="304">
        <v>5</v>
      </c>
      <c r="Y23" s="304">
        <v>5</v>
      </c>
      <c r="Z23" s="304">
        <v>5</v>
      </c>
      <c r="AA23" s="304">
        <v>5</v>
      </c>
      <c r="AB23" s="304">
        <v>5</v>
      </c>
      <c r="AC23" s="312">
        <f>[2]第3组汇总表!J23</f>
        <v>5</v>
      </c>
      <c r="AD23" s="312">
        <f>[2]第3组汇总表!K23</f>
        <v>5</v>
      </c>
      <c r="AE23" s="312">
        <f>[2]第3组汇总表!L23</f>
        <v>5</v>
      </c>
      <c r="AF23" s="312">
        <v>5</v>
      </c>
      <c r="AG23" s="312">
        <f>[2]第3组汇总表!N23</f>
        <v>5</v>
      </c>
      <c r="AH23" s="312">
        <f>[2]第3组汇总表!O23</f>
        <v>5</v>
      </c>
      <c r="AI23" s="312">
        <f>[2]第3组汇总表!P23</f>
        <v>5</v>
      </c>
      <c r="AJ23" s="312">
        <f>[2]第3组汇总表!Q23</f>
        <v>5</v>
      </c>
      <c r="AK23" s="319">
        <v>4.57</v>
      </c>
      <c r="AL23" s="319">
        <v>5</v>
      </c>
      <c r="AM23" s="319">
        <v>5</v>
      </c>
      <c r="AN23" s="319">
        <v>4</v>
      </c>
      <c r="AO23" s="319">
        <v>5</v>
      </c>
      <c r="AP23" s="319">
        <v>5</v>
      </c>
      <c r="AQ23" s="319">
        <v>5</v>
      </c>
      <c r="AR23" s="321">
        <v>4</v>
      </c>
      <c r="AS23" s="323">
        <v>5</v>
      </c>
      <c r="AT23" s="323">
        <v>5</v>
      </c>
      <c r="AU23" s="324">
        <v>5</v>
      </c>
      <c r="AV23" s="327">
        <v>5</v>
      </c>
      <c r="AW23" s="329">
        <v>5</v>
      </c>
      <c r="AX23" s="323">
        <v>5</v>
      </c>
      <c r="AY23" s="330">
        <v>5</v>
      </c>
      <c r="AZ23" s="330">
        <v>5</v>
      </c>
      <c r="BA23" s="332">
        <v>5</v>
      </c>
      <c r="BB23" s="331">
        <v>5</v>
      </c>
      <c r="BC23" s="332">
        <v>4</v>
      </c>
      <c r="BD23" s="331">
        <v>5</v>
      </c>
      <c r="BE23" s="332">
        <v>4</v>
      </c>
      <c r="BF23" s="331">
        <v>4</v>
      </c>
      <c r="BG23" s="332">
        <v>5</v>
      </c>
      <c r="BH23" s="331">
        <v>5</v>
      </c>
      <c r="BI23" s="291">
        <v>4</v>
      </c>
      <c r="BJ23" s="338">
        <v>4</v>
      </c>
      <c r="BK23" s="291">
        <v>4</v>
      </c>
      <c r="BL23" s="291">
        <v>4</v>
      </c>
      <c r="BM23" s="291">
        <v>4</v>
      </c>
      <c r="BN23" s="291">
        <v>4</v>
      </c>
      <c r="BO23" s="291">
        <v>4</v>
      </c>
      <c r="BP23" s="319">
        <v>4</v>
      </c>
      <c r="BQ23" s="319">
        <v>5</v>
      </c>
      <c r="BR23" s="319">
        <v>4</v>
      </c>
      <c r="BS23" s="319">
        <v>5</v>
      </c>
      <c r="BT23" s="319">
        <v>4</v>
      </c>
      <c r="BU23" s="319">
        <v>4</v>
      </c>
      <c r="BV23" s="319">
        <v>5</v>
      </c>
      <c r="BW23" s="319">
        <v>5</v>
      </c>
      <c r="BX23" s="319">
        <v>4</v>
      </c>
      <c r="BY23" s="341">
        <f t="shared" si="1"/>
        <v>157.57</v>
      </c>
      <c r="BZ23" s="341">
        <f t="shared" si="1"/>
        <v>155</v>
      </c>
      <c r="CA23" s="308"/>
      <c r="CB23" s="308"/>
      <c r="CC23" s="308"/>
      <c r="CD23" s="308"/>
      <c r="CE23" s="308"/>
      <c r="CF23" s="308"/>
      <c r="CG23" s="308"/>
      <c r="CH23" s="308"/>
      <c r="CI23" s="308"/>
      <c r="CJ23" s="308"/>
      <c r="CK23" s="308"/>
      <c r="CL23" s="308"/>
      <c r="CM23" s="308"/>
      <c r="CN23" s="308"/>
      <c r="CO23" s="308"/>
      <c r="CP23" s="308"/>
      <c r="CQ23" s="308"/>
      <c r="CR23" s="308"/>
      <c r="CS23" s="308"/>
      <c r="CT23" s="308"/>
      <c r="CU23" s="308"/>
      <c r="CV23" s="308"/>
      <c r="CW23" s="308"/>
      <c r="CX23" s="308"/>
      <c r="CY23" s="308"/>
      <c r="CZ23" s="308"/>
      <c r="DA23" s="308"/>
      <c r="DB23" s="308"/>
      <c r="DC23" s="308"/>
      <c r="DD23" s="308"/>
      <c r="DE23" s="308"/>
      <c r="DF23" s="308"/>
      <c r="DG23" s="308"/>
      <c r="DH23" s="308"/>
      <c r="DI23" s="308"/>
      <c r="DJ23" s="308"/>
      <c r="DK23" s="308"/>
      <c r="DL23" s="308"/>
      <c r="DM23" s="308"/>
      <c r="DN23" s="308"/>
      <c r="DO23" s="308"/>
      <c r="DP23" s="308"/>
      <c r="DQ23" s="308"/>
      <c r="DR23" s="308"/>
      <c r="DS23" s="308"/>
      <c r="DT23" s="308"/>
      <c r="DU23" s="308"/>
      <c r="DV23" s="308"/>
      <c r="DW23" s="308"/>
      <c r="DX23" s="308"/>
      <c r="DY23" s="308"/>
      <c r="DZ23" s="308"/>
      <c r="EA23" s="308"/>
      <c r="EB23" s="308"/>
      <c r="EC23" s="308"/>
      <c r="ED23" s="308"/>
      <c r="EE23" s="308"/>
      <c r="EF23" s="308"/>
      <c r="EG23" s="308"/>
      <c r="EH23" s="308"/>
      <c r="EI23" s="308"/>
      <c r="EJ23" s="308"/>
      <c r="EK23" s="308"/>
      <c r="EL23" s="308"/>
      <c r="EM23" s="308"/>
      <c r="EN23" s="308"/>
      <c r="EO23" s="308"/>
      <c r="EP23" s="308"/>
      <c r="EQ23" s="308"/>
      <c r="ER23" s="308"/>
      <c r="ES23" s="308"/>
      <c r="ET23" s="308"/>
      <c r="EU23" s="308"/>
      <c r="EV23" s="308"/>
      <c r="EW23" s="308"/>
      <c r="EX23" s="308"/>
      <c r="EY23" s="308"/>
      <c r="EZ23" s="308"/>
      <c r="FA23" s="308"/>
      <c r="FB23" s="308"/>
      <c r="FC23" s="308"/>
      <c r="FD23" s="308"/>
      <c r="FE23" s="308"/>
      <c r="FF23" s="308"/>
      <c r="FG23" s="308"/>
      <c r="FH23" s="308"/>
      <c r="FI23" s="308"/>
      <c r="FJ23" s="308"/>
      <c r="FK23" s="308"/>
      <c r="FL23" s="308"/>
      <c r="FM23" s="308"/>
      <c r="FN23" s="308"/>
      <c r="FO23" s="308"/>
      <c r="FP23" s="308"/>
      <c r="FQ23" s="308"/>
      <c r="FR23" s="308"/>
      <c r="FS23" s="308"/>
      <c r="FT23" s="308"/>
      <c r="FU23" s="308"/>
      <c r="FV23" s="308"/>
      <c r="FW23" s="308"/>
      <c r="FX23" s="308"/>
      <c r="FY23" s="308"/>
      <c r="FZ23" s="308"/>
      <c r="GA23" s="308"/>
      <c r="GB23" s="308"/>
      <c r="GC23" s="308"/>
      <c r="GD23" s="308"/>
      <c r="GE23" s="308"/>
      <c r="GF23" s="308"/>
      <c r="GG23" s="308"/>
      <c r="GH23" s="308"/>
      <c r="GI23" s="308"/>
      <c r="GJ23" s="308"/>
      <c r="GK23" s="308"/>
      <c r="GL23" s="308"/>
      <c r="GM23" s="308"/>
      <c r="GN23" s="308"/>
      <c r="GO23" s="308"/>
      <c r="GP23" s="308"/>
      <c r="GQ23" s="308"/>
      <c r="GR23" s="308"/>
      <c r="GS23" s="308"/>
      <c r="GT23" s="308"/>
      <c r="GU23" s="308"/>
      <c r="GV23" s="308"/>
      <c r="GW23" s="308"/>
      <c r="GX23" s="308"/>
      <c r="GY23" s="308"/>
      <c r="GZ23" s="308"/>
      <c r="HA23" s="308"/>
      <c r="HB23" s="308"/>
      <c r="HC23" s="308"/>
      <c r="HD23" s="308"/>
      <c r="HE23" s="308"/>
      <c r="HF23" s="308"/>
      <c r="HG23" s="308"/>
      <c r="HH23" s="308"/>
      <c r="HI23" s="308"/>
      <c r="HJ23" s="308"/>
      <c r="HK23" s="308"/>
      <c r="HL23" s="308"/>
      <c r="HM23" s="308"/>
      <c r="HN23" s="308"/>
      <c r="HO23" s="308"/>
      <c r="HP23" s="308"/>
      <c r="HQ23" s="308"/>
      <c r="HR23" s="308"/>
      <c r="HS23" s="308"/>
      <c r="HT23" s="308"/>
      <c r="HU23" s="308"/>
      <c r="HV23" s="308"/>
      <c r="HW23" s="308"/>
      <c r="HX23" s="308"/>
      <c r="HY23" s="308"/>
      <c r="HZ23" s="308"/>
      <c r="IA23" s="308"/>
      <c r="IB23" s="308"/>
      <c r="IC23" s="308"/>
      <c r="ID23" s="308"/>
      <c r="IE23" s="308"/>
      <c r="IF23" s="308"/>
      <c r="IG23" s="308"/>
      <c r="IH23" s="308"/>
      <c r="II23" s="308"/>
      <c r="IJ23" s="308"/>
      <c r="IK23" s="308"/>
      <c r="IL23" s="308"/>
      <c r="IM23" s="308"/>
      <c r="IN23" s="308"/>
      <c r="IO23" s="308"/>
      <c r="IP23" s="308"/>
      <c r="IQ23" s="308"/>
      <c r="IR23" s="308"/>
      <c r="IS23" s="308"/>
      <c r="IT23" s="308"/>
      <c r="IU23" s="308"/>
      <c r="IV23" s="308"/>
      <c r="IW23" s="308"/>
      <c r="IX23" s="308"/>
      <c r="IY23" s="308"/>
      <c r="IZ23" s="308"/>
      <c r="JA23" s="308"/>
      <c r="JB23" s="308"/>
      <c r="JC23" s="308"/>
      <c r="JD23" s="308"/>
      <c r="JE23" s="308"/>
      <c r="JF23" s="308"/>
      <c r="JG23" s="308"/>
      <c r="JH23" s="308"/>
      <c r="JI23" s="308"/>
      <c r="JJ23" s="308"/>
      <c r="JK23" s="308"/>
      <c r="JL23" s="308"/>
      <c r="JM23" s="308"/>
      <c r="JN23" s="308"/>
      <c r="JO23" s="308"/>
      <c r="JP23" s="308"/>
      <c r="JQ23" s="308"/>
      <c r="JR23" s="308"/>
      <c r="JS23" s="308"/>
      <c r="JT23" s="308"/>
      <c r="JU23" s="308"/>
      <c r="JV23" s="308"/>
      <c r="JW23" s="308"/>
      <c r="JX23" s="308"/>
      <c r="JY23" s="308"/>
      <c r="JZ23" s="308"/>
      <c r="KA23" s="308"/>
      <c r="KB23" s="308"/>
      <c r="KC23" s="308"/>
      <c r="KD23" s="308"/>
      <c r="KE23" s="308"/>
      <c r="KF23" s="308"/>
      <c r="KG23" s="308"/>
      <c r="KH23" s="308"/>
      <c r="KI23" s="308"/>
      <c r="KJ23" s="308"/>
      <c r="KK23" s="308"/>
      <c r="KL23" s="308"/>
      <c r="KM23" s="308"/>
      <c r="KN23" s="308"/>
      <c r="KO23" s="308"/>
      <c r="KP23" s="308"/>
      <c r="KQ23" s="308"/>
      <c r="KR23" s="308"/>
      <c r="KS23" s="308"/>
      <c r="KT23" s="308"/>
      <c r="KU23" s="308"/>
      <c r="KV23" s="308"/>
      <c r="KW23" s="308"/>
      <c r="KX23" s="308"/>
      <c r="KY23" s="308"/>
      <c r="KZ23" s="308"/>
      <c r="LA23" s="308"/>
      <c r="LB23" s="308"/>
    </row>
    <row r="24" ht="33" spans="1:314">
      <c r="A24" s="291"/>
      <c r="B24" s="291"/>
      <c r="C24" s="291" t="s">
        <v>248</v>
      </c>
      <c r="D24" s="291">
        <v>5</v>
      </c>
      <c r="E24" s="292" t="s">
        <v>249</v>
      </c>
      <c r="F24" s="292" t="s">
        <v>250</v>
      </c>
      <c r="G24" s="292" t="s">
        <v>171</v>
      </c>
      <c r="H24" s="292" t="s">
        <v>171</v>
      </c>
      <c r="I24" s="304">
        <f t="shared" si="0"/>
        <v>4.87878787878788</v>
      </c>
      <c r="J24" s="304">
        <f t="shared" si="0"/>
        <v>4.66666666666667</v>
      </c>
      <c r="K24" s="304">
        <v>5</v>
      </c>
      <c r="L24" s="304">
        <v>5</v>
      </c>
      <c r="M24" s="304">
        <v>5</v>
      </c>
      <c r="N24" s="304">
        <v>5</v>
      </c>
      <c r="O24" s="304">
        <v>5</v>
      </c>
      <c r="P24" s="304">
        <v>5</v>
      </c>
      <c r="Q24" s="304">
        <v>5</v>
      </c>
      <c r="R24" s="304">
        <v>5</v>
      </c>
      <c r="S24" s="304">
        <v>5</v>
      </c>
      <c r="T24" s="305">
        <v>5</v>
      </c>
      <c r="U24" s="304">
        <v>5</v>
      </c>
      <c r="V24" s="304">
        <v>5</v>
      </c>
      <c r="W24" s="304">
        <v>5</v>
      </c>
      <c r="X24" s="304">
        <v>5</v>
      </c>
      <c r="Y24" s="304">
        <v>5</v>
      </c>
      <c r="Z24" s="304">
        <v>5</v>
      </c>
      <c r="AA24" s="304">
        <v>5</v>
      </c>
      <c r="AB24" s="304">
        <v>5</v>
      </c>
      <c r="AC24" s="312">
        <f>[2]第3组汇总表!J24</f>
        <v>5</v>
      </c>
      <c r="AD24" s="312">
        <f>[2]第3组汇总表!K24</f>
        <v>5</v>
      </c>
      <c r="AE24" s="312">
        <f>[2]第3组汇总表!L24</f>
        <v>5</v>
      </c>
      <c r="AF24" s="312">
        <v>5</v>
      </c>
      <c r="AG24" s="312">
        <f>[2]第3组汇总表!N24</f>
        <v>5</v>
      </c>
      <c r="AH24" s="312">
        <f>[2]第3组汇总表!O24</f>
        <v>5</v>
      </c>
      <c r="AI24" s="312">
        <f>[2]第3组汇总表!P24</f>
        <v>5</v>
      </c>
      <c r="AJ24" s="312">
        <f>[2]第3组汇总表!Q24</f>
        <v>5</v>
      </c>
      <c r="AK24" s="319">
        <v>5</v>
      </c>
      <c r="AL24" s="319">
        <v>4</v>
      </c>
      <c r="AM24" s="319">
        <v>5</v>
      </c>
      <c r="AN24" s="319">
        <v>4</v>
      </c>
      <c r="AO24" s="319">
        <v>5</v>
      </c>
      <c r="AP24" s="319">
        <v>4</v>
      </c>
      <c r="AQ24" s="319">
        <v>5</v>
      </c>
      <c r="AR24" s="321">
        <v>4</v>
      </c>
      <c r="AS24" s="323">
        <v>5</v>
      </c>
      <c r="AT24" s="323">
        <v>5</v>
      </c>
      <c r="AU24" s="324">
        <v>5</v>
      </c>
      <c r="AV24" s="327">
        <v>5</v>
      </c>
      <c r="AW24" s="329">
        <v>5</v>
      </c>
      <c r="AX24" s="323">
        <v>5</v>
      </c>
      <c r="AY24" s="330">
        <v>5</v>
      </c>
      <c r="AZ24" s="330">
        <v>5</v>
      </c>
      <c r="BA24" s="332">
        <v>5</v>
      </c>
      <c r="BB24" s="331">
        <v>5</v>
      </c>
      <c r="BC24" s="332">
        <v>5</v>
      </c>
      <c r="BD24" s="331">
        <v>5</v>
      </c>
      <c r="BE24" s="332">
        <v>5</v>
      </c>
      <c r="BF24" s="331">
        <v>5</v>
      </c>
      <c r="BG24" s="332">
        <v>5</v>
      </c>
      <c r="BH24" s="331">
        <v>5</v>
      </c>
      <c r="BI24" s="291">
        <v>4</v>
      </c>
      <c r="BJ24" s="338">
        <v>4</v>
      </c>
      <c r="BK24" s="291">
        <v>4</v>
      </c>
      <c r="BL24" s="291">
        <v>4</v>
      </c>
      <c r="BM24" s="291">
        <v>4</v>
      </c>
      <c r="BN24" s="291">
        <v>4</v>
      </c>
      <c r="BO24" s="291">
        <v>4</v>
      </c>
      <c r="BP24" s="319">
        <v>4</v>
      </c>
      <c r="BQ24" s="319">
        <v>5</v>
      </c>
      <c r="BR24" s="319">
        <v>4</v>
      </c>
      <c r="BS24" s="319">
        <v>5</v>
      </c>
      <c r="BT24" s="319">
        <v>4</v>
      </c>
      <c r="BU24" s="319">
        <v>5</v>
      </c>
      <c r="BV24" s="319">
        <v>5</v>
      </c>
      <c r="BW24" s="319">
        <v>5</v>
      </c>
      <c r="BX24" s="319">
        <v>4</v>
      </c>
      <c r="BY24" s="341">
        <f t="shared" si="1"/>
        <v>161</v>
      </c>
      <c r="BZ24" s="341">
        <f t="shared" si="1"/>
        <v>154</v>
      </c>
      <c r="CA24" s="308"/>
      <c r="CB24" s="308"/>
      <c r="CC24" s="308"/>
      <c r="CD24" s="308"/>
      <c r="CE24" s="308"/>
      <c r="CF24" s="308"/>
      <c r="CG24" s="308"/>
      <c r="CH24" s="308"/>
      <c r="CI24" s="308"/>
      <c r="CJ24" s="308"/>
      <c r="CK24" s="308"/>
      <c r="CL24" s="308"/>
      <c r="CM24" s="308"/>
      <c r="CN24" s="308"/>
      <c r="CO24" s="308"/>
      <c r="CP24" s="308"/>
      <c r="CQ24" s="308"/>
      <c r="CR24" s="308"/>
      <c r="CS24" s="308"/>
      <c r="CT24" s="308"/>
      <c r="CU24" s="308"/>
      <c r="CV24" s="308"/>
      <c r="CW24" s="308"/>
      <c r="CX24" s="308"/>
      <c r="CY24" s="308"/>
      <c r="CZ24" s="308"/>
      <c r="DA24" s="308"/>
      <c r="DB24" s="308"/>
      <c r="DC24" s="308"/>
      <c r="DD24" s="308"/>
      <c r="DE24" s="308"/>
      <c r="DF24" s="308"/>
      <c r="DG24" s="308"/>
      <c r="DH24" s="308"/>
      <c r="DI24" s="308"/>
      <c r="DJ24" s="308"/>
      <c r="DK24" s="308"/>
      <c r="DL24" s="308"/>
      <c r="DM24" s="308"/>
      <c r="DN24" s="308"/>
      <c r="DO24" s="308"/>
      <c r="DP24" s="308"/>
      <c r="DQ24" s="308"/>
      <c r="DR24" s="308"/>
      <c r="DS24" s="308"/>
      <c r="DT24" s="308"/>
      <c r="DU24" s="308"/>
      <c r="DV24" s="308"/>
      <c r="DW24" s="308"/>
      <c r="DX24" s="308"/>
      <c r="DY24" s="308"/>
      <c r="DZ24" s="308"/>
      <c r="EA24" s="308"/>
      <c r="EB24" s="308"/>
      <c r="EC24" s="308"/>
      <c r="ED24" s="308"/>
      <c r="EE24" s="308"/>
      <c r="EF24" s="308"/>
      <c r="EG24" s="308"/>
      <c r="EH24" s="308"/>
      <c r="EI24" s="308"/>
      <c r="EJ24" s="308"/>
      <c r="EK24" s="308"/>
      <c r="EL24" s="308"/>
      <c r="EM24" s="308"/>
      <c r="EN24" s="308"/>
      <c r="EO24" s="308"/>
      <c r="EP24" s="308"/>
      <c r="EQ24" s="308"/>
      <c r="ER24" s="308"/>
      <c r="ES24" s="308"/>
      <c r="ET24" s="308"/>
      <c r="EU24" s="308"/>
      <c r="EV24" s="308"/>
      <c r="EW24" s="308"/>
      <c r="EX24" s="308"/>
      <c r="EY24" s="308"/>
      <c r="EZ24" s="308"/>
      <c r="FA24" s="308"/>
      <c r="FB24" s="308"/>
      <c r="FC24" s="308"/>
      <c r="FD24" s="308"/>
      <c r="FE24" s="308"/>
      <c r="FF24" s="308"/>
      <c r="FG24" s="308"/>
      <c r="FH24" s="308"/>
      <c r="FI24" s="308"/>
      <c r="FJ24" s="308"/>
      <c r="FK24" s="308"/>
      <c r="FL24" s="308"/>
      <c r="FM24" s="308"/>
      <c r="FN24" s="308"/>
      <c r="FO24" s="308"/>
      <c r="FP24" s="308"/>
      <c r="FQ24" s="308"/>
      <c r="FR24" s="308"/>
      <c r="FS24" s="308"/>
      <c r="FT24" s="308"/>
      <c r="FU24" s="308"/>
      <c r="FV24" s="308"/>
      <c r="FW24" s="308"/>
      <c r="FX24" s="308"/>
      <c r="FY24" s="308"/>
      <c r="FZ24" s="308"/>
      <c r="GA24" s="308"/>
      <c r="GB24" s="308"/>
      <c r="GC24" s="308"/>
      <c r="GD24" s="308"/>
      <c r="GE24" s="308"/>
      <c r="GF24" s="308"/>
      <c r="GG24" s="308"/>
      <c r="GH24" s="308"/>
      <c r="GI24" s="308"/>
      <c r="GJ24" s="308"/>
      <c r="GK24" s="308"/>
      <c r="GL24" s="308"/>
      <c r="GM24" s="308"/>
      <c r="GN24" s="308"/>
      <c r="GO24" s="308"/>
      <c r="GP24" s="308"/>
      <c r="GQ24" s="308"/>
      <c r="GR24" s="308"/>
      <c r="GS24" s="308"/>
      <c r="GT24" s="308"/>
      <c r="GU24" s="308"/>
      <c r="GV24" s="308"/>
      <c r="GW24" s="308"/>
      <c r="GX24" s="308"/>
      <c r="GY24" s="308"/>
      <c r="GZ24" s="308"/>
      <c r="HA24" s="308"/>
      <c r="HB24" s="308"/>
      <c r="HC24" s="308"/>
      <c r="HD24" s="308"/>
      <c r="HE24" s="308"/>
      <c r="HF24" s="308"/>
      <c r="HG24" s="308"/>
      <c r="HH24" s="308"/>
      <c r="HI24" s="308"/>
      <c r="HJ24" s="308"/>
      <c r="HK24" s="308"/>
      <c r="HL24" s="308"/>
      <c r="HM24" s="308"/>
      <c r="HN24" s="308"/>
      <c r="HO24" s="308"/>
      <c r="HP24" s="308"/>
      <c r="HQ24" s="308"/>
      <c r="HR24" s="308"/>
      <c r="HS24" s="308"/>
      <c r="HT24" s="308"/>
      <c r="HU24" s="308"/>
      <c r="HV24" s="308"/>
      <c r="HW24" s="308"/>
      <c r="HX24" s="308"/>
      <c r="HY24" s="308"/>
      <c r="HZ24" s="308"/>
      <c r="IA24" s="308"/>
      <c r="IB24" s="308"/>
      <c r="IC24" s="308"/>
      <c r="ID24" s="308"/>
      <c r="IE24" s="308"/>
      <c r="IF24" s="308"/>
      <c r="IG24" s="308"/>
      <c r="IH24" s="308"/>
      <c r="II24" s="308"/>
      <c r="IJ24" s="308"/>
      <c r="IK24" s="308"/>
      <c r="IL24" s="308"/>
      <c r="IM24" s="308"/>
      <c r="IN24" s="308"/>
      <c r="IO24" s="308"/>
      <c r="IP24" s="308"/>
      <c r="IQ24" s="308"/>
      <c r="IR24" s="308"/>
      <c r="IS24" s="308"/>
      <c r="IT24" s="308"/>
      <c r="IU24" s="308"/>
      <c r="IV24" s="308"/>
      <c r="IW24" s="308"/>
      <c r="IX24" s="308"/>
      <c r="IY24" s="308"/>
      <c r="IZ24" s="308"/>
      <c r="JA24" s="308"/>
      <c r="JB24" s="308"/>
      <c r="JC24" s="308"/>
      <c r="JD24" s="308"/>
      <c r="JE24" s="308"/>
      <c r="JF24" s="308"/>
      <c r="JG24" s="308"/>
      <c r="JH24" s="308"/>
      <c r="JI24" s="308"/>
      <c r="JJ24" s="308"/>
      <c r="JK24" s="308"/>
      <c r="JL24" s="308"/>
      <c r="JM24" s="308"/>
      <c r="JN24" s="308"/>
      <c r="JO24" s="308"/>
      <c r="JP24" s="308"/>
      <c r="JQ24" s="308"/>
      <c r="JR24" s="308"/>
      <c r="JS24" s="308"/>
      <c r="JT24" s="308"/>
      <c r="JU24" s="308"/>
      <c r="JV24" s="308"/>
      <c r="JW24" s="308"/>
      <c r="JX24" s="308"/>
      <c r="JY24" s="308"/>
      <c r="JZ24" s="308"/>
      <c r="KA24" s="308"/>
      <c r="KB24" s="308"/>
      <c r="KC24" s="308"/>
      <c r="KD24" s="308"/>
      <c r="KE24" s="308"/>
      <c r="KF24" s="308"/>
      <c r="KG24" s="308"/>
      <c r="KH24" s="308"/>
      <c r="KI24" s="308"/>
      <c r="KJ24" s="308"/>
      <c r="KK24" s="308"/>
      <c r="KL24" s="308"/>
      <c r="KM24" s="308"/>
      <c r="KN24" s="308"/>
      <c r="KO24" s="308"/>
      <c r="KP24" s="308"/>
      <c r="KQ24" s="308"/>
      <c r="KR24" s="308"/>
      <c r="KS24" s="308"/>
      <c r="KT24" s="308"/>
      <c r="KU24" s="308"/>
      <c r="KV24" s="308"/>
      <c r="KW24" s="308"/>
      <c r="KX24" s="308"/>
      <c r="KY24" s="308"/>
      <c r="KZ24" s="308"/>
      <c r="LA24" s="308"/>
      <c r="LB24" s="308"/>
    </row>
    <row r="25" ht="55.8" spans="1:314">
      <c r="A25" s="291"/>
      <c r="B25" s="291"/>
      <c r="C25" s="291" t="s">
        <v>251</v>
      </c>
      <c r="D25" s="291">
        <v>5</v>
      </c>
      <c r="E25" s="292" t="s">
        <v>252</v>
      </c>
      <c r="F25" s="292" t="s">
        <v>253</v>
      </c>
      <c r="G25" s="292" t="s">
        <v>171</v>
      </c>
      <c r="H25" s="292" t="s">
        <v>171</v>
      </c>
      <c r="I25" s="304">
        <f t="shared" si="0"/>
        <v>4.87</v>
      </c>
      <c r="J25" s="304">
        <f t="shared" si="0"/>
        <v>5</v>
      </c>
      <c r="K25" s="304">
        <v>5</v>
      </c>
      <c r="L25" s="304">
        <v>5</v>
      </c>
      <c r="M25" s="304">
        <v>5</v>
      </c>
      <c r="N25" s="304">
        <v>5</v>
      </c>
      <c r="O25" s="304">
        <v>5</v>
      </c>
      <c r="P25" s="304">
        <v>5</v>
      </c>
      <c r="Q25" s="304">
        <v>5</v>
      </c>
      <c r="R25" s="304">
        <v>5</v>
      </c>
      <c r="S25" s="304">
        <v>5</v>
      </c>
      <c r="T25" s="305">
        <v>5</v>
      </c>
      <c r="U25" s="304">
        <v>5</v>
      </c>
      <c r="V25" s="304">
        <v>5</v>
      </c>
      <c r="W25" s="304">
        <v>5</v>
      </c>
      <c r="X25" s="304">
        <v>5</v>
      </c>
      <c r="Y25" s="304">
        <v>5</v>
      </c>
      <c r="Z25" s="304">
        <v>5</v>
      </c>
      <c r="AA25" s="304">
        <v>5</v>
      </c>
      <c r="AB25" s="304">
        <v>5</v>
      </c>
      <c r="AC25" s="312">
        <f>[2]第3组汇总表!J25</f>
        <v>5</v>
      </c>
      <c r="AD25" s="312">
        <f>[2]第3组汇总表!K25</f>
        <v>5</v>
      </c>
      <c r="AE25" s="312">
        <f>[2]第3组汇总表!L25</f>
        <v>5</v>
      </c>
      <c r="AF25" s="312">
        <v>5</v>
      </c>
      <c r="AG25" s="312">
        <f>[2]第3组汇总表!N25</f>
        <v>5</v>
      </c>
      <c r="AH25" s="312">
        <f>[2]第3组汇总表!O25</f>
        <v>5</v>
      </c>
      <c r="AI25" s="312">
        <f>[2]第3组汇总表!P25</f>
        <v>5</v>
      </c>
      <c r="AJ25" s="312">
        <f>[2]第3组汇总表!Q25</f>
        <v>5</v>
      </c>
      <c r="AK25" s="319">
        <v>4.71</v>
      </c>
      <c r="AL25" s="319">
        <v>5</v>
      </c>
      <c r="AM25" s="319">
        <v>5</v>
      </c>
      <c r="AN25" s="319">
        <v>5</v>
      </c>
      <c r="AO25" s="319">
        <v>5</v>
      </c>
      <c r="AP25" s="319">
        <v>5</v>
      </c>
      <c r="AQ25" s="319">
        <v>5</v>
      </c>
      <c r="AR25" s="321">
        <v>5</v>
      </c>
      <c r="AS25" s="323">
        <v>5</v>
      </c>
      <c r="AT25" s="323">
        <v>5</v>
      </c>
      <c r="AU25" s="324">
        <v>5</v>
      </c>
      <c r="AV25" s="327">
        <v>5</v>
      </c>
      <c r="AW25" s="335">
        <v>5</v>
      </c>
      <c r="AX25" s="323">
        <v>5</v>
      </c>
      <c r="AY25" s="330">
        <v>5</v>
      </c>
      <c r="AZ25" s="330">
        <v>5</v>
      </c>
      <c r="BA25" s="332">
        <v>5</v>
      </c>
      <c r="BB25" s="331">
        <v>5</v>
      </c>
      <c r="BC25" s="332">
        <v>5</v>
      </c>
      <c r="BD25" s="331">
        <v>5</v>
      </c>
      <c r="BE25" s="332">
        <v>5</v>
      </c>
      <c r="BF25" s="331">
        <v>5</v>
      </c>
      <c r="BG25" s="332">
        <v>5</v>
      </c>
      <c r="BH25" s="331">
        <v>5</v>
      </c>
      <c r="BI25" s="291">
        <v>4</v>
      </c>
      <c r="BJ25" s="338">
        <v>5</v>
      </c>
      <c r="BK25" s="291">
        <v>4</v>
      </c>
      <c r="BL25" s="291">
        <v>5</v>
      </c>
      <c r="BM25" s="291">
        <v>4</v>
      </c>
      <c r="BN25" s="291">
        <v>5</v>
      </c>
      <c r="BO25" s="291">
        <v>4</v>
      </c>
      <c r="BP25" s="319">
        <v>5</v>
      </c>
      <c r="BQ25" s="319">
        <v>5</v>
      </c>
      <c r="BR25" s="319">
        <v>5</v>
      </c>
      <c r="BS25" s="319">
        <v>5</v>
      </c>
      <c r="BT25" s="319">
        <v>5</v>
      </c>
      <c r="BU25" s="319">
        <v>5</v>
      </c>
      <c r="BV25" s="319">
        <v>5</v>
      </c>
      <c r="BW25" s="319">
        <v>5</v>
      </c>
      <c r="BX25" s="319">
        <v>5</v>
      </c>
      <c r="BY25" s="341">
        <f t="shared" si="1"/>
        <v>160.71</v>
      </c>
      <c r="BZ25" s="341">
        <f t="shared" si="1"/>
        <v>165</v>
      </c>
      <c r="CA25" s="308"/>
      <c r="CB25" s="308"/>
      <c r="CC25" s="308"/>
      <c r="CD25" s="308"/>
      <c r="CE25" s="308"/>
      <c r="CF25" s="308"/>
      <c r="CG25" s="308"/>
      <c r="CH25" s="308"/>
      <c r="CI25" s="308"/>
      <c r="CJ25" s="308"/>
      <c r="CK25" s="308"/>
      <c r="CL25" s="308"/>
      <c r="CM25" s="308"/>
      <c r="CN25" s="308"/>
      <c r="CO25" s="308"/>
      <c r="CP25" s="308"/>
      <c r="CQ25" s="308"/>
      <c r="CR25" s="308"/>
      <c r="CS25" s="308"/>
      <c r="CT25" s="308"/>
      <c r="CU25" s="308"/>
      <c r="CV25" s="308"/>
      <c r="CW25" s="308"/>
      <c r="CX25" s="308"/>
      <c r="CY25" s="308"/>
      <c r="CZ25" s="308"/>
      <c r="DA25" s="308"/>
      <c r="DB25" s="308"/>
      <c r="DC25" s="308"/>
      <c r="DD25" s="308"/>
      <c r="DE25" s="308"/>
      <c r="DF25" s="308"/>
      <c r="DG25" s="308"/>
      <c r="DH25" s="308"/>
      <c r="DI25" s="308"/>
      <c r="DJ25" s="308"/>
      <c r="DK25" s="308"/>
      <c r="DL25" s="308"/>
      <c r="DM25" s="308"/>
      <c r="DN25" s="308"/>
      <c r="DO25" s="308"/>
      <c r="DP25" s="308"/>
      <c r="DQ25" s="308"/>
      <c r="DR25" s="308"/>
      <c r="DS25" s="308"/>
      <c r="DT25" s="308"/>
      <c r="DU25" s="308"/>
      <c r="DV25" s="308"/>
      <c r="DW25" s="308"/>
      <c r="DX25" s="308"/>
      <c r="DY25" s="308"/>
      <c r="DZ25" s="308"/>
      <c r="EA25" s="308"/>
      <c r="EB25" s="308"/>
      <c r="EC25" s="308"/>
      <c r="ED25" s="308"/>
      <c r="EE25" s="308"/>
      <c r="EF25" s="308"/>
      <c r="EG25" s="308"/>
      <c r="EH25" s="308"/>
      <c r="EI25" s="308"/>
      <c r="EJ25" s="308"/>
      <c r="EK25" s="308"/>
      <c r="EL25" s="308"/>
      <c r="EM25" s="308"/>
      <c r="EN25" s="308"/>
      <c r="EO25" s="308"/>
      <c r="EP25" s="308"/>
      <c r="EQ25" s="308"/>
      <c r="ER25" s="308"/>
      <c r="ES25" s="308"/>
      <c r="ET25" s="308"/>
      <c r="EU25" s="308"/>
      <c r="EV25" s="308"/>
      <c r="EW25" s="308"/>
      <c r="EX25" s="308"/>
      <c r="EY25" s="308"/>
      <c r="EZ25" s="308"/>
      <c r="FA25" s="308"/>
      <c r="FB25" s="308"/>
      <c r="FC25" s="308"/>
      <c r="FD25" s="308"/>
      <c r="FE25" s="308"/>
      <c r="FF25" s="308"/>
      <c r="FG25" s="308"/>
      <c r="FH25" s="308"/>
      <c r="FI25" s="308"/>
      <c r="FJ25" s="308"/>
      <c r="FK25" s="308"/>
      <c r="FL25" s="308"/>
      <c r="FM25" s="308"/>
      <c r="FN25" s="308"/>
      <c r="FO25" s="308"/>
      <c r="FP25" s="308"/>
      <c r="FQ25" s="308"/>
      <c r="FR25" s="308"/>
      <c r="FS25" s="308"/>
      <c r="FT25" s="308"/>
      <c r="FU25" s="308"/>
      <c r="FV25" s="308"/>
      <c r="FW25" s="308"/>
      <c r="FX25" s="308"/>
      <c r="FY25" s="308"/>
      <c r="FZ25" s="308"/>
      <c r="GA25" s="308"/>
      <c r="GB25" s="308"/>
      <c r="GC25" s="308"/>
      <c r="GD25" s="308"/>
      <c r="GE25" s="308"/>
      <c r="GF25" s="308"/>
      <c r="GG25" s="308"/>
      <c r="GH25" s="308"/>
      <c r="GI25" s="308"/>
      <c r="GJ25" s="308"/>
      <c r="GK25" s="308"/>
      <c r="GL25" s="308"/>
      <c r="GM25" s="308"/>
      <c r="GN25" s="308"/>
      <c r="GO25" s="308"/>
      <c r="GP25" s="308"/>
      <c r="GQ25" s="308"/>
      <c r="GR25" s="308"/>
      <c r="GS25" s="308"/>
      <c r="GT25" s="308"/>
      <c r="GU25" s="308"/>
      <c r="GV25" s="308"/>
      <c r="GW25" s="308"/>
      <c r="GX25" s="308"/>
      <c r="GY25" s="308"/>
      <c r="GZ25" s="308"/>
      <c r="HA25" s="308"/>
      <c r="HB25" s="308"/>
      <c r="HC25" s="308"/>
      <c r="HD25" s="308"/>
      <c r="HE25" s="308"/>
      <c r="HF25" s="308"/>
      <c r="HG25" s="308"/>
      <c r="HH25" s="308"/>
      <c r="HI25" s="308"/>
      <c r="HJ25" s="308"/>
      <c r="HK25" s="308"/>
      <c r="HL25" s="308"/>
      <c r="HM25" s="308"/>
      <c r="HN25" s="308"/>
      <c r="HO25" s="308"/>
      <c r="HP25" s="308"/>
      <c r="HQ25" s="308"/>
      <c r="HR25" s="308"/>
      <c r="HS25" s="308"/>
      <c r="HT25" s="308"/>
      <c r="HU25" s="308"/>
      <c r="HV25" s="308"/>
      <c r="HW25" s="308"/>
      <c r="HX25" s="308"/>
      <c r="HY25" s="308"/>
      <c r="HZ25" s="308"/>
      <c r="IA25" s="308"/>
      <c r="IB25" s="308"/>
      <c r="IC25" s="308"/>
      <c r="ID25" s="308"/>
      <c r="IE25" s="308"/>
      <c r="IF25" s="308"/>
      <c r="IG25" s="308"/>
      <c r="IH25" s="308"/>
      <c r="II25" s="308"/>
      <c r="IJ25" s="308"/>
      <c r="IK25" s="308"/>
      <c r="IL25" s="308"/>
      <c r="IM25" s="308"/>
      <c r="IN25" s="308"/>
      <c r="IO25" s="308"/>
      <c r="IP25" s="308"/>
      <c r="IQ25" s="308"/>
      <c r="IR25" s="308"/>
      <c r="IS25" s="308"/>
      <c r="IT25" s="308"/>
      <c r="IU25" s="308"/>
      <c r="IV25" s="308"/>
      <c r="IW25" s="308"/>
      <c r="IX25" s="308"/>
      <c r="IY25" s="308"/>
      <c r="IZ25" s="308"/>
      <c r="JA25" s="308"/>
      <c r="JB25" s="308"/>
      <c r="JC25" s="308"/>
      <c r="JD25" s="308"/>
      <c r="JE25" s="308"/>
      <c r="JF25" s="308"/>
      <c r="JG25" s="308"/>
      <c r="JH25" s="308"/>
      <c r="JI25" s="308"/>
      <c r="JJ25" s="308"/>
      <c r="JK25" s="308"/>
      <c r="JL25" s="308"/>
      <c r="JM25" s="308"/>
      <c r="JN25" s="308"/>
      <c r="JO25" s="308"/>
      <c r="JP25" s="308"/>
      <c r="JQ25" s="308"/>
      <c r="JR25" s="308"/>
      <c r="JS25" s="308"/>
      <c r="JT25" s="308"/>
      <c r="JU25" s="308"/>
      <c r="JV25" s="308"/>
      <c r="JW25" s="308"/>
      <c r="JX25" s="308"/>
      <c r="JY25" s="308"/>
      <c r="JZ25" s="308"/>
      <c r="KA25" s="308"/>
      <c r="KB25" s="308"/>
      <c r="KC25" s="308"/>
      <c r="KD25" s="308"/>
      <c r="KE25" s="308"/>
      <c r="KF25" s="308"/>
      <c r="KG25" s="308"/>
      <c r="KH25" s="308"/>
      <c r="KI25" s="308"/>
      <c r="KJ25" s="308"/>
      <c r="KK25" s="308"/>
      <c r="KL25" s="308"/>
      <c r="KM25" s="308"/>
      <c r="KN25" s="308"/>
      <c r="KO25" s="308"/>
      <c r="KP25" s="308"/>
      <c r="KQ25" s="308"/>
      <c r="KR25" s="308"/>
      <c r="KS25" s="308"/>
      <c r="KT25" s="308"/>
      <c r="KU25" s="308"/>
      <c r="KV25" s="308"/>
      <c r="KW25" s="308"/>
      <c r="KX25" s="308"/>
      <c r="KY25" s="308"/>
      <c r="KZ25" s="308"/>
      <c r="LA25" s="308"/>
      <c r="LB25" s="308"/>
    </row>
    <row r="26" ht="36" customHeight="1" spans="1:314">
      <c r="A26" s="294"/>
      <c r="B26" s="294"/>
      <c r="C26" s="294"/>
      <c r="D26" s="291">
        <v>100</v>
      </c>
      <c r="E26" s="295" t="s">
        <v>254</v>
      </c>
      <c r="F26" s="296"/>
      <c r="G26" s="296"/>
      <c r="H26" s="291"/>
      <c r="I26" s="306">
        <f t="shared" ref="I26:AR26" si="2">SUM(I4:I25)</f>
        <v>95.4110412991554</v>
      </c>
      <c r="J26" s="304">
        <f t="shared" si="2"/>
        <v>87.5604740335688</v>
      </c>
      <c r="K26" s="306">
        <f t="shared" si="2"/>
        <v>86.915</v>
      </c>
      <c r="L26" s="306">
        <f t="shared" si="2"/>
        <v>86.915</v>
      </c>
      <c r="M26" s="306">
        <f t="shared" si="2"/>
        <v>85.7352</v>
      </c>
      <c r="N26" s="306">
        <f t="shared" si="2"/>
        <v>85.7352</v>
      </c>
      <c r="O26" s="306">
        <f t="shared" si="2"/>
        <v>87.1096636205899</v>
      </c>
      <c r="P26" s="306">
        <f t="shared" si="2"/>
        <v>83.9935097744361</v>
      </c>
      <c r="Q26" s="306">
        <f t="shared" si="2"/>
        <v>92.5496</v>
      </c>
      <c r="R26" s="306">
        <f t="shared" si="2"/>
        <v>89.0129333333333</v>
      </c>
      <c r="S26" s="306">
        <f t="shared" si="2"/>
        <v>87.17</v>
      </c>
      <c r="T26" s="306">
        <f t="shared" si="2"/>
        <v>85.2046</v>
      </c>
      <c r="U26" s="306">
        <f t="shared" si="2"/>
        <v>94.7335815112095</v>
      </c>
      <c r="V26" s="306">
        <f t="shared" si="2"/>
        <v>94.7335815112095</v>
      </c>
      <c r="W26" s="306">
        <f t="shared" si="2"/>
        <v>93.2551844997108</v>
      </c>
      <c r="X26" s="306">
        <f t="shared" si="2"/>
        <v>93.2551844997108</v>
      </c>
      <c r="Y26" s="306">
        <f t="shared" si="2"/>
        <v>92.6740910022546</v>
      </c>
      <c r="Z26" s="306">
        <f t="shared" si="2"/>
        <v>92.6740910022546</v>
      </c>
      <c r="AA26" s="306">
        <f t="shared" si="2"/>
        <v>91.9377392080597</v>
      </c>
      <c r="AB26" s="306">
        <f t="shared" si="2"/>
        <v>91.9377392080597</v>
      </c>
      <c r="AC26" s="316">
        <f t="shared" si="2"/>
        <v>98.75</v>
      </c>
      <c r="AD26" s="316">
        <f t="shared" si="2"/>
        <v>88.8382</v>
      </c>
      <c r="AE26" s="316">
        <f t="shared" si="2"/>
        <v>100</v>
      </c>
      <c r="AF26" s="316">
        <f t="shared" si="2"/>
        <v>86.2329</v>
      </c>
      <c r="AG26" s="316">
        <f t="shared" si="2"/>
        <v>100</v>
      </c>
      <c r="AH26" s="316">
        <f t="shared" si="2"/>
        <v>86.92</v>
      </c>
      <c r="AI26" s="316">
        <f t="shared" si="2"/>
        <v>100</v>
      </c>
      <c r="AJ26" s="316">
        <f t="shared" si="2"/>
        <v>90.4324</v>
      </c>
      <c r="AK26" s="320">
        <f t="shared" si="2"/>
        <v>98.24</v>
      </c>
      <c r="AL26" s="320">
        <f t="shared" si="2"/>
        <v>90.4271523113834</v>
      </c>
      <c r="AM26" s="320">
        <f t="shared" si="2"/>
        <v>96</v>
      </c>
      <c r="AN26" s="320">
        <f t="shared" si="2"/>
        <v>91.1113247131995</v>
      </c>
      <c r="AO26" s="320">
        <f t="shared" si="2"/>
        <v>98</v>
      </c>
      <c r="AP26" s="320">
        <f t="shared" si="2"/>
        <v>90.1100711917389</v>
      </c>
      <c r="AQ26" s="320">
        <f t="shared" si="2"/>
        <v>98.6</v>
      </c>
      <c r="AR26" s="320">
        <f t="shared" si="2"/>
        <v>93.6892947303151</v>
      </c>
      <c r="AS26" s="328">
        <v>93</v>
      </c>
      <c r="AT26" s="328">
        <v>86.58</v>
      </c>
      <c r="AU26" s="325">
        <v>95.4636363636364</v>
      </c>
      <c r="AV26" s="323">
        <v>89.98</v>
      </c>
      <c r="AW26" s="333">
        <v>96.4306666666667</v>
      </c>
      <c r="AX26" s="323">
        <v>90.1</v>
      </c>
      <c r="AY26" s="330">
        <v>96</v>
      </c>
      <c r="AZ26" s="330">
        <v>89.6</v>
      </c>
      <c r="BA26" s="336">
        <v>94</v>
      </c>
      <c r="BB26" s="336">
        <v>86.43</v>
      </c>
      <c r="BC26" s="336">
        <v>99</v>
      </c>
      <c r="BD26" s="336">
        <v>89.42</v>
      </c>
      <c r="BE26" s="336">
        <v>99</v>
      </c>
      <c r="BF26" s="336">
        <v>89.41</v>
      </c>
      <c r="BG26" s="336">
        <v>99</v>
      </c>
      <c r="BH26" s="336">
        <v>95.16</v>
      </c>
      <c r="BI26" s="303">
        <f t="shared" ref="BI26:BP26" si="3">SUM(BI4:BI25)</f>
        <v>97</v>
      </c>
      <c r="BJ26" s="303">
        <f t="shared" si="3"/>
        <v>87.67</v>
      </c>
      <c r="BK26" s="303">
        <f t="shared" si="3"/>
        <v>97</v>
      </c>
      <c r="BL26" s="303">
        <f t="shared" si="3"/>
        <v>89.21</v>
      </c>
      <c r="BM26" s="303">
        <f t="shared" si="3"/>
        <v>97</v>
      </c>
      <c r="BN26" s="303">
        <f t="shared" si="3"/>
        <v>90.08</v>
      </c>
      <c r="BO26" s="303">
        <f t="shared" si="3"/>
        <v>97</v>
      </c>
      <c r="BP26" s="303">
        <f t="shared" si="3"/>
        <v>92.64</v>
      </c>
      <c r="BQ26" s="303">
        <v>97</v>
      </c>
      <c r="BR26" s="303">
        <v>91.12</v>
      </c>
      <c r="BS26" s="303">
        <v>96</v>
      </c>
      <c r="BT26" s="303">
        <v>89.64</v>
      </c>
      <c r="BU26" s="303">
        <v>95</v>
      </c>
      <c r="BV26" s="303">
        <v>89.18</v>
      </c>
      <c r="BW26" s="303">
        <v>98</v>
      </c>
      <c r="BX26" s="303">
        <v>89.92</v>
      </c>
      <c r="BY26" s="306">
        <f>SUM(BY4:BY25)</f>
        <v>3148.56436287213</v>
      </c>
      <c r="BZ26" s="306">
        <f>SUM(BZ4:BZ25)</f>
        <v>2953.79086346199</v>
      </c>
      <c r="CA26" s="308"/>
      <c r="CB26" s="308"/>
      <c r="CC26" s="308"/>
      <c r="CD26" s="308"/>
      <c r="CE26" s="308"/>
      <c r="CF26" s="308"/>
      <c r="CG26" s="308"/>
      <c r="CH26" s="308"/>
      <c r="CI26" s="308"/>
      <c r="CJ26" s="308"/>
      <c r="CK26" s="308"/>
      <c r="CL26" s="308"/>
      <c r="CM26" s="308"/>
      <c r="CN26" s="308"/>
      <c r="CO26" s="308"/>
      <c r="CP26" s="308"/>
      <c r="CQ26" s="308"/>
      <c r="CR26" s="308"/>
      <c r="CS26" s="308"/>
      <c r="CT26" s="308"/>
      <c r="CU26" s="308"/>
      <c r="CV26" s="308"/>
      <c r="CW26" s="308"/>
      <c r="CX26" s="308"/>
      <c r="CY26" s="308"/>
      <c r="CZ26" s="308"/>
      <c r="DA26" s="308"/>
      <c r="DB26" s="308"/>
      <c r="DC26" s="308"/>
      <c r="DD26" s="308"/>
      <c r="DE26" s="308"/>
      <c r="DF26" s="308"/>
      <c r="DG26" s="308"/>
      <c r="DH26" s="308"/>
      <c r="DI26" s="308"/>
      <c r="DJ26" s="308"/>
      <c r="DK26" s="308"/>
      <c r="DL26" s="308"/>
      <c r="DM26" s="308"/>
      <c r="DN26" s="308"/>
      <c r="DO26" s="308"/>
      <c r="DP26" s="308"/>
      <c r="DQ26" s="308"/>
      <c r="DR26" s="308"/>
      <c r="DS26" s="308"/>
      <c r="DT26" s="308"/>
      <c r="DU26" s="308"/>
      <c r="DV26" s="308"/>
      <c r="DW26" s="308"/>
      <c r="DX26" s="308"/>
      <c r="DY26" s="308"/>
      <c r="DZ26" s="308"/>
      <c r="EA26" s="308"/>
      <c r="EB26" s="308"/>
      <c r="EC26" s="308"/>
      <c r="ED26" s="308"/>
      <c r="EE26" s="308"/>
      <c r="EF26" s="308"/>
      <c r="EG26" s="308"/>
      <c r="EH26" s="308"/>
      <c r="EI26" s="308"/>
      <c r="EJ26" s="308"/>
      <c r="EK26" s="308"/>
      <c r="EL26" s="308"/>
      <c r="EM26" s="308"/>
      <c r="EN26" s="308"/>
      <c r="EO26" s="308"/>
      <c r="EP26" s="308"/>
      <c r="EQ26" s="308"/>
      <c r="ER26" s="308"/>
      <c r="ES26" s="308"/>
      <c r="ET26" s="308"/>
      <c r="EU26" s="308"/>
      <c r="EV26" s="308"/>
      <c r="EW26" s="308"/>
      <c r="EX26" s="308"/>
      <c r="EY26" s="308"/>
      <c r="EZ26" s="308"/>
      <c r="FA26" s="308"/>
      <c r="FB26" s="308"/>
      <c r="FC26" s="308"/>
      <c r="FD26" s="308"/>
      <c r="FE26" s="308"/>
      <c r="FF26" s="308"/>
      <c r="FG26" s="308"/>
      <c r="FH26" s="308"/>
      <c r="FI26" s="308"/>
      <c r="FJ26" s="308"/>
      <c r="FK26" s="308"/>
      <c r="FL26" s="308"/>
      <c r="FM26" s="308"/>
      <c r="FN26" s="308"/>
      <c r="FO26" s="308"/>
      <c r="FP26" s="308"/>
      <c r="FQ26" s="308"/>
      <c r="FR26" s="308"/>
      <c r="FS26" s="308"/>
      <c r="FT26" s="308"/>
      <c r="FU26" s="308"/>
      <c r="FV26" s="308"/>
      <c r="FW26" s="308"/>
      <c r="FX26" s="308"/>
      <c r="FY26" s="308"/>
      <c r="FZ26" s="308"/>
      <c r="GA26" s="308"/>
      <c r="GB26" s="308"/>
      <c r="GC26" s="308"/>
      <c r="GD26" s="308"/>
      <c r="GE26" s="308"/>
      <c r="GF26" s="308"/>
      <c r="GG26" s="308"/>
      <c r="GH26" s="308"/>
      <c r="GI26" s="308"/>
      <c r="GJ26" s="308"/>
      <c r="GK26" s="308"/>
      <c r="GL26" s="308"/>
      <c r="GM26" s="308"/>
      <c r="GN26" s="308"/>
      <c r="GO26" s="308"/>
      <c r="GP26" s="308"/>
      <c r="GQ26" s="308"/>
      <c r="GR26" s="308"/>
      <c r="GS26" s="308"/>
      <c r="GT26" s="308"/>
      <c r="GU26" s="308"/>
      <c r="GV26" s="308"/>
      <c r="GW26" s="308"/>
      <c r="GX26" s="308"/>
      <c r="GY26" s="308"/>
      <c r="GZ26" s="308"/>
      <c r="HA26" s="308"/>
      <c r="HB26" s="308"/>
      <c r="HC26" s="308"/>
      <c r="HD26" s="308"/>
      <c r="HE26" s="308"/>
      <c r="HF26" s="308"/>
      <c r="HG26" s="308"/>
      <c r="HH26" s="308"/>
      <c r="HI26" s="308"/>
      <c r="HJ26" s="308"/>
      <c r="HK26" s="308"/>
      <c r="HL26" s="308"/>
      <c r="HM26" s="308"/>
      <c r="HN26" s="308"/>
      <c r="HO26" s="308"/>
      <c r="HP26" s="308"/>
      <c r="HQ26" s="308"/>
      <c r="HR26" s="308"/>
      <c r="HS26" s="308"/>
      <c r="HT26" s="308"/>
      <c r="HU26" s="308"/>
      <c r="HV26" s="308"/>
      <c r="HW26" s="308"/>
      <c r="HX26" s="308"/>
      <c r="HY26" s="308"/>
      <c r="HZ26" s="308"/>
      <c r="IA26" s="308"/>
      <c r="IB26" s="308"/>
      <c r="IC26" s="308"/>
      <c r="ID26" s="308"/>
      <c r="IE26" s="308"/>
      <c r="IF26" s="308"/>
      <c r="IG26" s="308"/>
      <c r="IH26" s="308"/>
      <c r="II26" s="308"/>
      <c r="IJ26" s="308"/>
      <c r="IK26" s="308"/>
      <c r="IL26" s="308"/>
      <c r="IM26" s="308"/>
      <c r="IN26" s="308"/>
      <c r="IO26" s="308"/>
      <c r="IP26" s="308"/>
      <c r="IQ26" s="308"/>
      <c r="IR26" s="308"/>
      <c r="IS26" s="308"/>
      <c r="IT26" s="308"/>
      <c r="IU26" s="308"/>
      <c r="IV26" s="308"/>
      <c r="IW26" s="308"/>
      <c r="IX26" s="308"/>
      <c r="IY26" s="308"/>
      <c r="IZ26" s="308"/>
      <c r="JA26" s="308"/>
      <c r="JB26" s="308"/>
      <c r="JC26" s="308"/>
      <c r="JD26" s="308"/>
      <c r="JE26" s="308"/>
      <c r="JF26" s="308"/>
      <c r="JG26" s="308"/>
      <c r="JH26" s="308"/>
      <c r="JI26" s="308"/>
      <c r="JJ26" s="308"/>
      <c r="JK26" s="308"/>
      <c r="JL26" s="308"/>
      <c r="JM26" s="308"/>
      <c r="JN26" s="308"/>
      <c r="JO26" s="308"/>
      <c r="JP26" s="308"/>
      <c r="JQ26" s="308"/>
      <c r="JR26" s="308"/>
      <c r="JS26" s="308"/>
      <c r="JT26" s="308"/>
      <c r="JU26" s="308"/>
      <c r="JV26" s="308"/>
      <c r="JW26" s="308"/>
      <c r="JX26" s="308"/>
      <c r="JY26" s="308"/>
      <c r="JZ26" s="308"/>
      <c r="KA26" s="308"/>
      <c r="KB26" s="308"/>
      <c r="KC26" s="308"/>
      <c r="KD26" s="308"/>
      <c r="KE26" s="308"/>
      <c r="KF26" s="308"/>
      <c r="KG26" s="308"/>
      <c r="KH26" s="308"/>
      <c r="KI26" s="308"/>
      <c r="KJ26" s="308"/>
      <c r="KK26" s="308"/>
      <c r="KL26" s="308"/>
      <c r="KM26" s="308"/>
      <c r="KN26" s="308"/>
      <c r="KO26" s="308"/>
      <c r="KP26" s="308"/>
      <c r="KQ26" s="308"/>
      <c r="KR26" s="308"/>
      <c r="KS26" s="308"/>
      <c r="KT26" s="308"/>
      <c r="KU26" s="308"/>
      <c r="KV26" s="308"/>
      <c r="KW26" s="308"/>
      <c r="KX26" s="308"/>
      <c r="KY26" s="308"/>
      <c r="KZ26" s="308"/>
      <c r="LA26" s="308"/>
      <c r="LB26" s="308"/>
    </row>
    <row r="27" ht="36" customHeight="1" spans="9:314">
      <c r="I27" s="307"/>
      <c r="J27" s="307"/>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308"/>
      <c r="AY27" s="308"/>
      <c r="AZ27" s="308"/>
      <c r="BA27" s="337"/>
      <c r="BB27" s="337"/>
      <c r="BC27" s="337"/>
      <c r="BD27" s="337"/>
      <c r="BE27" s="337"/>
      <c r="BF27" s="337"/>
      <c r="BG27" s="337"/>
      <c r="BH27" s="337"/>
      <c r="BI27" s="308"/>
      <c r="BJ27" s="308"/>
      <c r="BK27" s="308"/>
      <c r="BL27" s="308"/>
      <c r="BM27" s="308"/>
      <c r="BN27" s="308"/>
      <c r="BO27" s="308"/>
      <c r="BP27" s="308"/>
      <c r="BQ27" s="308"/>
      <c r="BR27" s="308"/>
      <c r="BS27" s="308"/>
      <c r="BT27" s="308"/>
      <c r="BU27" s="308"/>
      <c r="BV27" s="308"/>
      <c r="BW27" s="308"/>
      <c r="BX27" s="308"/>
      <c r="BY27" s="308"/>
      <c r="BZ27" s="342"/>
      <c r="CA27" s="308"/>
      <c r="CB27" s="308"/>
      <c r="CC27" s="308"/>
      <c r="CD27" s="308"/>
      <c r="CE27" s="308"/>
      <c r="CF27" s="308"/>
      <c r="CG27" s="308"/>
      <c r="CH27" s="308"/>
      <c r="CI27" s="308"/>
      <c r="CJ27" s="308"/>
      <c r="CK27" s="308"/>
      <c r="CL27" s="308"/>
      <c r="CM27" s="308"/>
      <c r="CN27" s="308"/>
      <c r="CO27" s="308"/>
      <c r="CP27" s="308"/>
      <c r="CQ27" s="308"/>
      <c r="CR27" s="308"/>
      <c r="CS27" s="308"/>
      <c r="CT27" s="308"/>
      <c r="CU27" s="308"/>
      <c r="CV27" s="308"/>
      <c r="CW27" s="308"/>
      <c r="CX27" s="308"/>
      <c r="CY27" s="308"/>
      <c r="CZ27" s="308"/>
      <c r="DA27" s="308"/>
      <c r="DB27" s="308"/>
      <c r="DC27" s="308"/>
      <c r="DD27" s="308"/>
      <c r="DE27" s="308"/>
      <c r="DF27" s="308"/>
      <c r="DG27" s="308"/>
      <c r="DH27" s="308"/>
      <c r="DI27" s="308"/>
      <c r="DJ27" s="308"/>
      <c r="DK27" s="308"/>
      <c r="DL27" s="308"/>
      <c r="DM27" s="308"/>
      <c r="DN27" s="308"/>
      <c r="DO27" s="308"/>
      <c r="DP27" s="308"/>
      <c r="DQ27" s="308"/>
      <c r="DR27" s="308"/>
      <c r="DS27" s="308"/>
      <c r="DT27" s="308"/>
      <c r="DU27" s="308"/>
      <c r="DV27" s="308"/>
      <c r="DW27" s="308"/>
      <c r="DX27" s="308"/>
      <c r="DY27" s="308"/>
      <c r="DZ27" s="308"/>
      <c r="EA27" s="308"/>
      <c r="EB27" s="308"/>
      <c r="EC27" s="308"/>
      <c r="ED27" s="308"/>
      <c r="EE27" s="308"/>
      <c r="EF27" s="308"/>
      <c r="EG27" s="308"/>
      <c r="EH27" s="308"/>
      <c r="EI27" s="308"/>
      <c r="EJ27" s="308"/>
      <c r="EK27" s="308"/>
      <c r="EL27" s="308"/>
      <c r="EM27" s="308"/>
      <c r="EN27" s="308"/>
      <c r="EO27" s="308"/>
      <c r="EP27" s="308"/>
      <c r="EQ27" s="308"/>
      <c r="ER27" s="308"/>
      <c r="ES27" s="308"/>
      <c r="ET27" s="308"/>
      <c r="EU27" s="308"/>
      <c r="EV27" s="308"/>
      <c r="EW27" s="308"/>
      <c r="EX27" s="308"/>
      <c r="EY27" s="308"/>
      <c r="EZ27" s="308"/>
      <c r="FA27" s="308"/>
      <c r="FB27" s="308"/>
      <c r="FC27" s="308"/>
      <c r="FD27" s="308"/>
      <c r="FE27" s="308"/>
      <c r="FF27" s="308"/>
      <c r="FG27" s="308"/>
      <c r="FH27" s="308"/>
      <c r="FI27" s="308"/>
      <c r="FJ27" s="308"/>
      <c r="FK27" s="308"/>
      <c r="FL27" s="308"/>
      <c r="FM27" s="308"/>
      <c r="FN27" s="308"/>
      <c r="FO27" s="308"/>
      <c r="FP27" s="308"/>
      <c r="FQ27" s="308"/>
      <c r="FR27" s="308"/>
      <c r="FS27" s="308"/>
      <c r="FT27" s="308"/>
      <c r="FU27" s="308"/>
      <c r="FV27" s="308"/>
      <c r="FW27" s="308"/>
      <c r="FX27" s="308"/>
      <c r="FY27" s="308"/>
      <c r="FZ27" s="308"/>
      <c r="GA27" s="308"/>
      <c r="GB27" s="308"/>
      <c r="GC27" s="308"/>
      <c r="GD27" s="308"/>
      <c r="GE27" s="308"/>
      <c r="GF27" s="308"/>
      <c r="GG27" s="308"/>
      <c r="GH27" s="308"/>
      <c r="GI27" s="308"/>
      <c r="GJ27" s="308"/>
      <c r="GK27" s="308"/>
      <c r="GL27" s="308"/>
      <c r="GM27" s="308"/>
      <c r="GN27" s="308"/>
      <c r="GO27" s="308"/>
      <c r="GP27" s="308"/>
      <c r="GQ27" s="308"/>
      <c r="GR27" s="308"/>
      <c r="GS27" s="308"/>
      <c r="GT27" s="308"/>
      <c r="GU27" s="308"/>
      <c r="GV27" s="308"/>
      <c r="GW27" s="308"/>
      <c r="GX27" s="308"/>
      <c r="GY27" s="308"/>
      <c r="GZ27" s="308"/>
      <c r="HA27" s="308"/>
      <c r="HB27" s="308"/>
      <c r="HC27" s="308"/>
      <c r="HD27" s="308"/>
      <c r="HE27" s="308"/>
      <c r="HF27" s="308"/>
      <c r="HG27" s="308"/>
      <c r="HH27" s="308"/>
      <c r="HI27" s="308"/>
      <c r="HJ27" s="308"/>
      <c r="HK27" s="308"/>
      <c r="HL27" s="308"/>
      <c r="HM27" s="308"/>
      <c r="HN27" s="308"/>
      <c r="HO27" s="308"/>
      <c r="HP27" s="308"/>
      <c r="HQ27" s="308"/>
      <c r="HR27" s="308"/>
      <c r="HS27" s="308"/>
      <c r="HT27" s="308"/>
      <c r="HU27" s="308"/>
      <c r="HV27" s="308"/>
      <c r="HW27" s="308"/>
      <c r="HX27" s="308"/>
      <c r="HY27" s="308"/>
      <c r="HZ27" s="308"/>
      <c r="IA27" s="308"/>
      <c r="IB27" s="308"/>
      <c r="IC27" s="308"/>
      <c r="ID27" s="308"/>
      <c r="IE27" s="308"/>
      <c r="IF27" s="308"/>
      <c r="IG27" s="308"/>
      <c r="IH27" s="308"/>
      <c r="II27" s="308"/>
      <c r="IJ27" s="308"/>
      <c r="IK27" s="308"/>
      <c r="IL27" s="308"/>
      <c r="IM27" s="308"/>
      <c r="IN27" s="308"/>
      <c r="IO27" s="308"/>
      <c r="IP27" s="308"/>
      <c r="IQ27" s="308"/>
      <c r="IR27" s="308"/>
      <c r="IS27" s="308"/>
      <c r="IT27" s="308"/>
      <c r="IU27" s="308"/>
      <c r="IV27" s="308"/>
      <c r="IW27" s="308"/>
      <c r="IX27" s="308"/>
      <c r="IY27" s="308"/>
      <c r="IZ27" s="308"/>
      <c r="JA27" s="308"/>
      <c r="JB27" s="308"/>
      <c r="JC27" s="308"/>
      <c r="JD27" s="308"/>
      <c r="JE27" s="308"/>
      <c r="JF27" s="308"/>
      <c r="JG27" s="308"/>
      <c r="JH27" s="308"/>
      <c r="JI27" s="308"/>
      <c r="JJ27" s="308"/>
      <c r="JK27" s="308"/>
      <c r="JL27" s="308"/>
      <c r="JM27" s="308"/>
      <c r="JN27" s="308"/>
      <c r="JO27" s="308"/>
      <c r="JP27" s="308"/>
      <c r="JQ27" s="308"/>
      <c r="JR27" s="308"/>
      <c r="JS27" s="308"/>
      <c r="JT27" s="308"/>
      <c r="JU27" s="308"/>
      <c r="JV27" s="308"/>
      <c r="JW27" s="308"/>
      <c r="JX27" s="308"/>
      <c r="JY27" s="308"/>
      <c r="JZ27" s="308"/>
      <c r="KA27" s="308"/>
      <c r="KB27" s="308"/>
      <c r="KC27" s="308"/>
      <c r="KD27" s="308"/>
      <c r="KE27" s="308"/>
      <c r="KF27" s="308"/>
      <c r="KG27" s="308"/>
      <c r="KH27" s="308"/>
      <c r="KI27" s="308"/>
      <c r="KJ27" s="308"/>
      <c r="KK27" s="308"/>
      <c r="KL27" s="308"/>
      <c r="KM27" s="308"/>
      <c r="KN27" s="308"/>
      <c r="KO27" s="308"/>
      <c r="KP27" s="308"/>
      <c r="KQ27" s="308"/>
      <c r="KR27" s="308"/>
      <c r="KS27" s="308"/>
      <c r="KT27" s="308"/>
      <c r="KU27" s="308"/>
      <c r="KV27" s="308"/>
      <c r="KW27" s="308"/>
      <c r="KX27" s="308"/>
      <c r="KY27" s="308"/>
      <c r="KZ27" s="308"/>
      <c r="LA27" s="308"/>
      <c r="LB27" s="308"/>
    </row>
    <row r="28" ht="15.6" spans="79:314">
      <c r="CA28" s="308"/>
      <c r="CB28" s="308"/>
      <c r="CC28" s="308"/>
      <c r="CD28" s="308"/>
      <c r="CE28" s="308"/>
      <c r="CF28" s="308"/>
      <c r="CG28" s="308"/>
      <c r="CH28" s="308"/>
      <c r="CI28" s="308"/>
      <c r="CJ28" s="308"/>
      <c r="CK28" s="308"/>
      <c r="CL28" s="308"/>
      <c r="CM28" s="308"/>
      <c r="CN28" s="308"/>
      <c r="CO28" s="308"/>
      <c r="CP28" s="308"/>
      <c r="CQ28" s="308"/>
      <c r="CR28" s="308"/>
      <c r="CS28" s="308"/>
      <c r="CT28" s="308"/>
      <c r="CU28" s="308"/>
      <c r="CV28" s="308"/>
      <c r="CW28" s="308"/>
      <c r="CX28" s="308"/>
      <c r="CY28" s="308"/>
      <c r="CZ28" s="308"/>
      <c r="DA28" s="308"/>
      <c r="DB28" s="308"/>
      <c r="DC28" s="308"/>
      <c r="DD28" s="308"/>
      <c r="DE28" s="308"/>
      <c r="DF28" s="308"/>
      <c r="DG28" s="308"/>
      <c r="DH28" s="308"/>
      <c r="DI28" s="308"/>
      <c r="DJ28" s="308"/>
      <c r="DK28" s="308"/>
      <c r="DL28" s="308"/>
      <c r="DM28" s="308"/>
      <c r="DN28" s="308"/>
      <c r="DO28" s="308"/>
      <c r="DP28" s="308"/>
      <c r="DQ28" s="308"/>
      <c r="DR28" s="308"/>
      <c r="DS28" s="308"/>
      <c r="DT28" s="308"/>
      <c r="DU28" s="308"/>
      <c r="DV28" s="308"/>
      <c r="DW28" s="308"/>
      <c r="DX28" s="308"/>
      <c r="DY28" s="308"/>
      <c r="DZ28" s="308"/>
      <c r="EA28" s="308"/>
      <c r="EB28" s="308"/>
      <c r="EC28" s="308"/>
      <c r="ED28" s="308"/>
      <c r="EE28" s="308"/>
      <c r="EF28" s="308"/>
      <c r="EG28" s="308"/>
      <c r="EH28" s="308"/>
      <c r="EI28" s="308"/>
      <c r="EJ28" s="308"/>
      <c r="EK28" s="308"/>
      <c r="EL28" s="308"/>
      <c r="EM28" s="308"/>
      <c r="EN28" s="308"/>
      <c r="EO28" s="308"/>
      <c r="EP28" s="308"/>
      <c r="EQ28" s="308"/>
      <c r="ER28" s="308"/>
      <c r="ES28" s="308"/>
      <c r="ET28" s="308"/>
      <c r="EU28" s="308"/>
      <c r="EV28" s="308"/>
      <c r="EW28" s="308"/>
      <c r="EX28" s="308"/>
      <c r="EY28" s="308"/>
      <c r="EZ28" s="308"/>
      <c r="FA28" s="308"/>
      <c r="FB28" s="308"/>
      <c r="FC28" s="308"/>
      <c r="FD28" s="308"/>
      <c r="FE28" s="308"/>
      <c r="FF28" s="308"/>
      <c r="FG28" s="308"/>
      <c r="FH28" s="308"/>
      <c r="FI28" s="308"/>
      <c r="FJ28" s="308"/>
      <c r="FK28" s="308"/>
      <c r="FL28" s="308"/>
      <c r="FM28" s="308"/>
      <c r="FN28" s="308"/>
      <c r="FO28" s="308"/>
      <c r="FP28" s="308"/>
      <c r="FQ28" s="308"/>
      <c r="FR28" s="308"/>
      <c r="FS28" s="308"/>
      <c r="FT28" s="308"/>
      <c r="FU28" s="308"/>
      <c r="FV28" s="308"/>
      <c r="FW28" s="308"/>
      <c r="FX28" s="308"/>
      <c r="FY28" s="308"/>
      <c r="FZ28" s="308"/>
      <c r="GA28" s="308"/>
      <c r="GB28" s="308"/>
      <c r="GC28" s="308"/>
      <c r="GD28" s="308"/>
      <c r="GE28" s="308"/>
      <c r="GF28" s="308"/>
      <c r="GG28" s="308"/>
      <c r="GH28" s="308"/>
      <c r="GI28" s="308"/>
      <c r="GJ28" s="308"/>
      <c r="GK28" s="308"/>
      <c r="GL28" s="308"/>
      <c r="GM28" s="308"/>
      <c r="GN28" s="308"/>
      <c r="GO28" s="308"/>
      <c r="GP28" s="308"/>
      <c r="GQ28" s="308"/>
      <c r="GR28" s="308"/>
      <c r="GS28" s="308"/>
      <c r="GT28" s="308"/>
      <c r="GU28" s="308"/>
      <c r="GV28" s="308"/>
      <c r="GW28" s="308"/>
      <c r="GX28" s="308"/>
      <c r="GY28" s="308"/>
      <c r="GZ28" s="308"/>
      <c r="HA28" s="308"/>
      <c r="HB28" s="308"/>
      <c r="HC28" s="308"/>
      <c r="HD28" s="308"/>
      <c r="HE28" s="308"/>
      <c r="HF28" s="308"/>
      <c r="HG28" s="308"/>
      <c r="HH28" s="308"/>
      <c r="HI28" s="308"/>
      <c r="HJ28" s="308"/>
      <c r="HK28" s="308"/>
      <c r="HL28" s="308"/>
      <c r="HM28" s="308"/>
      <c r="HN28" s="308"/>
      <c r="HO28" s="308"/>
      <c r="HP28" s="308"/>
      <c r="HQ28" s="308"/>
      <c r="HR28" s="308"/>
      <c r="HS28" s="308"/>
      <c r="HT28" s="308"/>
      <c r="HU28" s="308"/>
      <c r="HV28" s="308"/>
      <c r="HW28" s="308"/>
      <c r="HX28" s="308"/>
      <c r="HY28" s="308"/>
      <c r="HZ28" s="308"/>
      <c r="IA28" s="308"/>
      <c r="IB28" s="308"/>
      <c r="IC28" s="308"/>
      <c r="ID28" s="308"/>
      <c r="IE28" s="308"/>
      <c r="IF28" s="308"/>
      <c r="IG28" s="308"/>
      <c r="IH28" s="308"/>
      <c r="II28" s="308"/>
      <c r="IJ28" s="308"/>
      <c r="IK28" s="308"/>
      <c r="IL28" s="308"/>
      <c r="IM28" s="308"/>
      <c r="IN28" s="308"/>
      <c r="IO28" s="308"/>
      <c r="IP28" s="308"/>
      <c r="IQ28" s="308"/>
      <c r="IR28" s="308"/>
      <c r="IS28" s="308"/>
      <c r="IT28" s="308"/>
      <c r="IU28" s="308"/>
      <c r="IV28" s="308"/>
      <c r="IW28" s="308"/>
      <c r="IX28" s="308"/>
      <c r="IY28" s="308"/>
      <c r="IZ28" s="308"/>
      <c r="JA28" s="308"/>
      <c r="JB28" s="308"/>
      <c r="JC28" s="308"/>
      <c r="JD28" s="308"/>
      <c r="JE28" s="308"/>
      <c r="JF28" s="308"/>
      <c r="JG28" s="308"/>
      <c r="JH28" s="308"/>
      <c r="JI28" s="308"/>
      <c r="JJ28" s="308"/>
      <c r="JK28" s="308"/>
      <c r="JL28" s="308"/>
      <c r="JM28" s="308"/>
      <c r="JN28" s="308"/>
      <c r="JO28" s="308"/>
      <c r="JP28" s="308"/>
      <c r="JQ28" s="308"/>
      <c r="JR28" s="308"/>
      <c r="JS28" s="308"/>
      <c r="JT28" s="308"/>
      <c r="JU28" s="308"/>
      <c r="JV28" s="308"/>
      <c r="JW28" s="308"/>
      <c r="JX28" s="308"/>
      <c r="JY28" s="308"/>
      <c r="JZ28" s="308"/>
      <c r="KA28" s="308"/>
      <c r="KB28" s="308"/>
      <c r="KC28" s="308"/>
      <c r="KD28" s="308"/>
      <c r="KE28" s="308"/>
      <c r="KF28" s="308"/>
      <c r="KG28" s="308"/>
      <c r="KH28" s="308"/>
      <c r="KI28" s="308"/>
      <c r="KJ28" s="308"/>
      <c r="KK28" s="308"/>
      <c r="KL28" s="308"/>
      <c r="KM28" s="308"/>
      <c r="KN28" s="308"/>
      <c r="KO28" s="308"/>
      <c r="KP28" s="308"/>
      <c r="KQ28" s="308"/>
      <c r="KR28" s="308"/>
      <c r="KS28" s="308"/>
      <c r="KT28" s="308"/>
      <c r="KU28" s="308"/>
      <c r="KV28" s="308"/>
      <c r="KW28" s="308"/>
      <c r="KX28" s="308"/>
      <c r="KY28" s="308"/>
      <c r="KZ28" s="308"/>
      <c r="LA28" s="308"/>
      <c r="LB28" s="308"/>
    </row>
    <row r="29" ht="15.6" spans="82:314">
      <c r="CD29" s="308"/>
      <c r="CE29" s="308"/>
      <c r="CF29" s="308"/>
      <c r="CG29" s="308"/>
      <c r="CH29" s="308"/>
      <c r="CI29" s="308"/>
      <c r="CJ29" s="308"/>
      <c r="CK29" s="308"/>
      <c r="CL29" s="308"/>
      <c r="CM29" s="308"/>
      <c r="CN29" s="308"/>
      <c r="CO29" s="308"/>
      <c r="CP29" s="308"/>
      <c r="CQ29" s="308"/>
      <c r="CR29" s="308"/>
      <c r="CS29" s="308"/>
      <c r="CT29" s="308"/>
      <c r="CU29" s="308"/>
      <c r="CV29" s="308"/>
      <c r="CW29" s="308"/>
      <c r="CX29" s="308"/>
      <c r="CY29" s="308"/>
      <c r="CZ29" s="308"/>
      <c r="DA29" s="308"/>
      <c r="DB29" s="308"/>
      <c r="DC29" s="308"/>
      <c r="DD29" s="308"/>
      <c r="DE29" s="308"/>
      <c r="DF29" s="308"/>
      <c r="DG29" s="308"/>
      <c r="DH29" s="308"/>
      <c r="DI29" s="308"/>
      <c r="DJ29" s="308"/>
      <c r="DK29" s="308"/>
      <c r="DL29" s="308"/>
      <c r="DM29" s="308"/>
      <c r="DN29" s="308"/>
      <c r="DO29" s="308"/>
      <c r="DP29" s="308"/>
      <c r="DQ29" s="308"/>
      <c r="DR29" s="308"/>
      <c r="DS29" s="308"/>
      <c r="DT29" s="308"/>
      <c r="DU29" s="308"/>
      <c r="DV29" s="308"/>
      <c r="DW29" s="308"/>
      <c r="DX29" s="308"/>
      <c r="DY29" s="308"/>
      <c r="DZ29" s="308"/>
      <c r="EA29" s="308"/>
      <c r="EB29" s="308"/>
      <c r="EC29" s="308"/>
      <c r="ED29" s="308"/>
      <c r="EE29" s="308"/>
      <c r="EF29" s="308"/>
      <c r="EG29" s="308"/>
      <c r="EH29" s="308"/>
      <c r="EI29" s="308"/>
      <c r="EJ29" s="308"/>
      <c r="EK29" s="308"/>
      <c r="EL29" s="308"/>
      <c r="EM29" s="308"/>
      <c r="EN29" s="308"/>
      <c r="EO29" s="308"/>
      <c r="EP29" s="308"/>
      <c r="EQ29" s="308"/>
      <c r="ER29" s="308"/>
      <c r="ES29" s="308"/>
      <c r="ET29" s="308"/>
      <c r="EU29" s="308"/>
      <c r="EV29" s="308"/>
      <c r="EW29" s="308"/>
      <c r="EX29" s="308"/>
      <c r="EY29" s="308"/>
      <c r="EZ29" s="308"/>
      <c r="FA29" s="308"/>
      <c r="FB29" s="308"/>
      <c r="FC29" s="308"/>
      <c r="FD29" s="308"/>
      <c r="FE29" s="308"/>
      <c r="FF29" s="308"/>
      <c r="FG29" s="308"/>
      <c r="FH29" s="308"/>
      <c r="FI29" s="308"/>
      <c r="FJ29" s="308"/>
      <c r="FK29" s="308"/>
      <c r="FL29" s="308"/>
      <c r="FM29" s="308"/>
      <c r="FN29" s="308"/>
      <c r="FO29" s="308"/>
      <c r="FP29" s="308"/>
      <c r="FQ29" s="308"/>
      <c r="FR29" s="308"/>
      <c r="FS29" s="308"/>
      <c r="FT29" s="308"/>
      <c r="FU29" s="308"/>
      <c r="FV29" s="308"/>
      <c r="FW29" s="308"/>
      <c r="FX29" s="308"/>
      <c r="FY29" s="308"/>
      <c r="FZ29" s="308"/>
      <c r="GA29" s="308"/>
      <c r="GB29" s="308"/>
      <c r="GC29" s="308"/>
      <c r="GD29" s="308"/>
      <c r="GE29" s="308"/>
      <c r="GF29" s="308"/>
      <c r="GG29" s="308"/>
      <c r="GH29" s="308"/>
      <c r="GI29" s="308"/>
      <c r="GJ29" s="308"/>
      <c r="GK29" s="308"/>
      <c r="GL29" s="308"/>
      <c r="GM29" s="308"/>
      <c r="GN29" s="308"/>
      <c r="GO29" s="308"/>
      <c r="GP29" s="308"/>
      <c r="GQ29" s="308"/>
      <c r="GR29" s="308"/>
      <c r="GS29" s="308"/>
      <c r="GT29" s="308"/>
      <c r="GU29" s="308"/>
      <c r="GV29" s="308"/>
      <c r="GW29" s="308"/>
      <c r="GX29" s="308"/>
      <c r="GY29" s="308"/>
      <c r="GZ29" s="308"/>
      <c r="HA29" s="308"/>
      <c r="HB29" s="308"/>
      <c r="HC29" s="308"/>
      <c r="HD29" s="308"/>
      <c r="HE29" s="308"/>
      <c r="HF29" s="308"/>
      <c r="HG29" s="308"/>
      <c r="HH29" s="308"/>
      <c r="HI29" s="308"/>
      <c r="HJ29" s="308"/>
      <c r="HK29" s="308"/>
      <c r="HL29" s="308"/>
      <c r="HM29" s="308"/>
      <c r="HN29" s="308"/>
      <c r="HO29" s="308"/>
      <c r="HP29" s="308"/>
      <c r="HQ29" s="308"/>
      <c r="HR29" s="308"/>
      <c r="HS29" s="308"/>
      <c r="HT29" s="308"/>
      <c r="HU29" s="308"/>
      <c r="HV29" s="308"/>
      <c r="HW29" s="308"/>
      <c r="HX29" s="308"/>
      <c r="HY29" s="308"/>
      <c r="HZ29" s="308"/>
      <c r="IA29" s="308"/>
      <c r="IB29" s="308"/>
      <c r="IC29" s="308"/>
      <c r="ID29" s="308"/>
      <c r="IE29" s="308"/>
      <c r="IF29" s="308"/>
      <c r="IG29" s="308"/>
      <c r="IH29" s="308"/>
      <c r="II29" s="308"/>
      <c r="IJ29" s="308"/>
      <c r="IK29" s="308"/>
      <c r="IL29" s="308"/>
      <c r="IM29" s="308"/>
      <c r="IN29" s="308"/>
      <c r="IO29" s="308"/>
      <c r="IP29" s="308"/>
      <c r="IQ29" s="308"/>
      <c r="IR29" s="308"/>
      <c r="IS29" s="308"/>
      <c r="IT29" s="308"/>
      <c r="IU29" s="308"/>
      <c r="IV29" s="308"/>
      <c r="IW29" s="308"/>
      <c r="IX29" s="308"/>
      <c r="IY29" s="308"/>
      <c r="IZ29" s="308"/>
      <c r="JA29" s="308"/>
      <c r="JB29" s="308"/>
      <c r="JC29" s="308"/>
      <c r="JD29" s="308"/>
      <c r="JE29" s="308"/>
      <c r="JF29" s="308"/>
      <c r="JG29" s="308"/>
      <c r="JH29" s="308"/>
      <c r="JI29" s="308"/>
      <c r="JJ29" s="308"/>
      <c r="JK29" s="308"/>
      <c r="JL29" s="308"/>
      <c r="JM29" s="308"/>
      <c r="JN29" s="308"/>
      <c r="JO29" s="308"/>
      <c r="JP29" s="308"/>
      <c r="JQ29" s="308"/>
      <c r="JR29" s="308"/>
      <c r="JS29" s="308"/>
      <c r="JT29" s="308"/>
      <c r="JU29" s="308"/>
      <c r="JV29" s="308"/>
      <c r="JW29" s="308"/>
      <c r="JX29" s="308"/>
      <c r="JY29" s="308"/>
      <c r="JZ29" s="308"/>
      <c r="KA29" s="308"/>
      <c r="KB29" s="308"/>
      <c r="KC29" s="308"/>
      <c r="KD29" s="308"/>
      <c r="KE29" s="308"/>
      <c r="KF29" s="308"/>
      <c r="KG29" s="308"/>
      <c r="KH29" s="308"/>
      <c r="KI29" s="308"/>
      <c r="KJ29" s="308"/>
      <c r="KK29" s="308"/>
      <c r="KL29" s="308"/>
      <c r="KM29" s="308"/>
      <c r="KN29" s="308"/>
      <c r="KO29" s="308"/>
      <c r="KP29" s="308"/>
      <c r="KQ29" s="308"/>
      <c r="KR29" s="308"/>
      <c r="KS29" s="308"/>
      <c r="KT29" s="308"/>
      <c r="KU29" s="308"/>
      <c r="KV29" s="308"/>
      <c r="KW29" s="308"/>
      <c r="KX29" s="308"/>
      <c r="KY29" s="308"/>
      <c r="KZ29" s="308"/>
      <c r="LA29" s="308"/>
      <c r="LB29" s="308"/>
    </row>
    <row r="30" ht="15.6" spans="82:314">
      <c r="CD30" s="308"/>
      <c r="CE30" s="308"/>
      <c r="CF30" s="308"/>
      <c r="CG30" s="308"/>
      <c r="CH30" s="308"/>
      <c r="CI30" s="308"/>
      <c r="CJ30" s="308"/>
      <c r="CK30" s="308"/>
      <c r="CL30" s="308"/>
      <c r="CM30" s="308"/>
      <c r="CN30" s="308"/>
      <c r="CO30" s="308"/>
      <c r="CP30" s="308"/>
      <c r="CQ30" s="308"/>
      <c r="CR30" s="308"/>
      <c r="CS30" s="308"/>
      <c r="CT30" s="308"/>
      <c r="CU30" s="308"/>
      <c r="CV30" s="308"/>
      <c r="CW30" s="308"/>
      <c r="CX30" s="308"/>
      <c r="CY30" s="308"/>
      <c r="CZ30" s="308"/>
      <c r="DA30" s="308"/>
      <c r="DB30" s="308"/>
      <c r="DC30" s="308"/>
      <c r="DD30" s="308"/>
      <c r="DE30" s="308"/>
      <c r="DF30" s="308"/>
      <c r="DG30" s="308"/>
      <c r="DH30" s="308"/>
      <c r="DI30" s="308"/>
      <c r="DJ30" s="308"/>
      <c r="DK30" s="308"/>
      <c r="DL30" s="308"/>
      <c r="DM30" s="308"/>
      <c r="DN30" s="308"/>
      <c r="DO30" s="308"/>
      <c r="DP30" s="308"/>
      <c r="DQ30" s="308"/>
      <c r="DR30" s="308"/>
      <c r="DS30" s="308"/>
      <c r="DT30" s="308"/>
      <c r="DU30" s="308"/>
      <c r="DV30" s="308"/>
      <c r="DW30" s="308"/>
      <c r="DX30" s="308"/>
      <c r="DY30" s="308"/>
      <c r="DZ30" s="308"/>
      <c r="EA30" s="308"/>
      <c r="EB30" s="308"/>
      <c r="EC30" s="308"/>
      <c r="ED30" s="308"/>
      <c r="EE30" s="308"/>
      <c r="EF30" s="308"/>
      <c r="EG30" s="308"/>
      <c r="EH30" s="308"/>
      <c r="EI30" s="308"/>
      <c r="EJ30" s="308"/>
      <c r="EK30" s="308"/>
      <c r="EL30" s="308"/>
      <c r="EM30" s="308"/>
      <c r="EN30" s="308"/>
      <c r="EO30" s="308"/>
      <c r="EP30" s="308"/>
      <c r="EQ30" s="308"/>
      <c r="ER30" s="308"/>
      <c r="ES30" s="308"/>
      <c r="ET30" s="308"/>
      <c r="EU30" s="308"/>
      <c r="EV30" s="308"/>
      <c r="EW30" s="308"/>
      <c r="EX30" s="308"/>
      <c r="EY30" s="308"/>
      <c r="EZ30" s="308"/>
      <c r="FA30" s="308"/>
      <c r="FB30" s="308"/>
      <c r="FC30" s="308"/>
      <c r="FD30" s="308"/>
      <c r="FE30" s="308"/>
      <c r="FF30" s="308"/>
      <c r="FG30" s="308"/>
      <c r="FH30" s="308"/>
      <c r="FI30" s="308"/>
      <c r="FJ30" s="308"/>
      <c r="FK30" s="308"/>
      <c r="FL30" s="308"/>
      <c r="FM30" s="308"/>
      <c r="FN30" s="308"/>
      <c r="FO30" s="308"/>
      <c r="FP30" s="308"/>
      <c r="FQ30" s="308"/>
      <c r="FR30" s="308"/>
      <c r="FS30" s="308"/>
      <c r="FT30" s="308"/>
      <c r="FU30" s="308"/>
      <c r="FV30" s="308"/>
      <c r="FW30" s="308"/>
      <c r="FX30" s="308"/>
      <c r="FY30" s="308"/>
      <c r="FZ30" s="308"/>
      <c r="GA30" s="308"/>
      <c r="GB30" s="308"/>
      <c r="GC30" s="308"/>
      <c r="GD30" s="308"/>
      <c r="GE30" s="308"/>
      <c r="GF30" s="308"/>
      <c r="GG30" s="308"/>
      <c r="GH30" s="308"/>
      <c r="GI30" s="308"/>
      <c r="GJ30" s="308"/>
      <c r="GK30" s="308"/>
      <c r="GL30" s="308"/>
      <c r="GM30" s="308"/>
      <c r="GN30" s="308"/>
      <c r="GO30" s="308"/>
      <c r="GP30" s="308"/>
      <c r="GQ30" s="308"/>
      <c r="GR30" s="308"/>
      <c r="GS30" s="308"/>
      <c r="GT30" s="308"/>
      <c r="GU30" s="308"/>
      <c r="GV30" s="308"/>
      <c r="GW30" s="308"/>
      <c r="GX30" s="308"/>
      <c r="GY30" s="308"/>
      <c r="GZ30" s="308"/>
      <c r="HA30" s="308"/>
      <c r="HB30" s="308"/>
      <c r="HC30" s="308"/>
      <c r="HD30" s="308"/>
      <c r="HE30" s="308"/>
      <c r="HF30" s="308"/>
      <c r="HG30" s="308"/>
      <c r="HH30" s="308"/>
      <c r="HI30" s="308"/>
      <c r="HJ30" s="308"/>
      <c r="HK30" s="308"/>
      <c r="HL30" s="308"/>
      <c r="HM30" s="308"/>
      <c r="HN30" s="308"/>
      <c r="HO30" s="308"/>
      <c r="HP30" s="308"/>
      <c r="HQ30" s="308"/>
      <c r="HR30" s="308"/>
      <c r="HS30" s="308"/>
      <c r="HT30" s="308"/>
      <c r="HU30" s="308"/>
      <c r="HV30" s="308"/>
      <c r="HW30" s="308"/>
      <c r="HX30" s="308"/>
      <c r="HY30" s="308"/>
      <c r="HZ30" s="308"/>
      <c r="IA30" s="308"/>
      <c r="IB30" s="308"/>
      <c r="IC30" s="308"/>
      <c r="ID30" s="308"/>
      <c r="IE30" s="308"/>
      <c r="IF30" s="308"/>
      <c r="IG30" s="308"/>
      <c r="IH30" s="308"/>
      <c r="II30" s="308"/>
      <c r="IJ30" s="308"/>
      <c r="IK30" s="308"/>
      <c r="IL30" s="308"/>
      <c r="IM30" s="308"/>
      <c r="IN30" s="308"/>
      <c r="IO30" s="308"/>
      <c r="IP30" s="308"/>
      <c r="IQ30" s="308"/>
      <c r="IR30" s="308"/>
      <c r="IS30" s="308"/>
      <c r="IT30" s="308"/>
      <c r="IU30" s="308"/>
      <c r="IV30" s="308"/>
      <c r="IW30" s="308"/>
      <c r="IX30" s="308"/>
      <c r="IY30" s="308"/>
      <c r="IZ30" s="308"/>
      <c r="JA30" s="308"/>
      <c r="JB30" s="308"/>
      <c r="JC30" s="308"/>
      <c r="JD30" s="308"/>
      <c r="JE30" s="308"/>
      <c r="JF30" s="308"/>
      <c r="JG30" s="308"/>
      <c r="JH30" s="308"/>
      <c r="JI30" s="308"/>
      <c r="JJ30" s="308"/>
      <c r="JK30" s="308"/>
      <c r="JL30" s="308"/>
      <c r="JM30" s="308"/>
      <c r="JN30" s="308"/>
      <c r="JO30" s="308"/>
      <c r="JP30" s="308"/>
      <c r="JQ30" s="308"/>
      <c r="JR30" s="308"/>
      <c r="JS30" s="308"/>
      <c r="JT30" s="308"/>
      <c r="JU30" s="308"/>
      <c r="JV30" s="308"/>
      <c r="JW30" s="308"/>
      <c r="JX30" s="308"/>
      <c r="JY30" s="308"/>
      <c r="JZ30" s="308"/>
      <c r="KA30" s="308"/>
      <c r="KB30" s="308"/>
      <c r="KC30" s="308"/>
      <c r="KD30" s="308"/>
      <c r="KE30" s="308"/>
      <c r="KF30" s="308"/>
      <c r="KG30" s="308"/>
      <c r="KH30" s="308"/>
      <c r="KI30" s="308"/>
      <c r="KJ30" s="308"/>
      <c r="KK30" s="308"/>
      <c r="KL30" s="308"/>
      <c r="KM30" s="308"/>
      <c r="KN30" s="308"/>
      <c r="KO30" s="308"/>
      <c r="KP30" s="308"/>
      <c r="KQ30" s="308"/>
      <c r="KR30" s="308"/>
      <c r="KS30" s="308"/>
      <c r="KT30" s="308"/>
      <c r="KU30" s="308"/>
      <c r="KV30" s="308"/>
      <c r="KW30" s="308"/>
      <c r="KX30" s="308"/>
      <c r="KY30" s="308"/>
      <c r="KZ30" s="308"/>
      <c r="LA30" s="308"/>
      <c r="LB30" s="308"/>
    </row>
    <row r="31" ht="15.6" spans="82:314">
      <c r="CD31" s="308"/>
      <c r="CE31" s="308"/>
      <c r="CF31" s="308"/>
      <c r="CG31" s="308"/>
      <c r="CH31" s="308"/>
      <c r="CI31" s="308"/>
      <c r="CJ31" s="308"/>
      <c r="CK31" s="308"/>
      <c r="CL31" s="308"/>
      <c r="CM31" s="308"/>
      <c r="CN31" s="308"/>
      <c r="CO31" s="308"/>
      <c r="CP31" s="308"/>
      <c r="CQ31" s="308"/>
      <c r="CR31" s="308"/>
      <c r="CS31" s="308"/>
      <c r="CT31" s="308"/>
      <c r="CU31" s="308"/>
      <c r="CV31" s="308"/>
      <c r="CW31" s="308"/>
      <c r="CX31" s="308"/>
      <c r="CY31" s="308"/>
      <c r="CZ31" s="308"/>
      <c r="DA31" s="308"/>
      <c r="DB31" s="308"/>
      <c r="DC31" s="308"/>
      <c r="DD31" s="308"/>
      <c r="DE31" s="308"/>
      <c r="DF31" s="308"/>
      <c r="DG31" s="308"/>
      <c r="DH31" s="308"/>
      <c r="DI31" s="308"/>
      <c r="DJ31" s="308"/>
      <c r="DK31" s="308"/>
      <c r="DL31" s="308"/>
      <c r="DM31" s="308"/>
      <c r="DN31" s="308"/>
      <c r="DO31" s="308"/>
      <c r="DP31" s="308"/>
      <c r="DQ31" s="308"/>
      <c r="DR31" s="308"/>
      <c r="DS31" s="308"/>
      <c r="DT31" s="308"/>
      <c r="DU31" s="308"/>
      <c r="DV31" s="308"/>
      <c r="DW31" s="308"/>
      <c r="DX31" s="308"/>
      <c r="DY31" s="308"/>
      <c r="DZ31" s="308"/>
      <c r="EA31" s="308"/>
      <c r="EB31" s="308"/>
      <c r="EC31" s="308"/>
      <c r="ED31" s="308"/>
      <c r="EE31" s="308"/>
      <c r="EF31" s="308"/>
      <c r="EG31" s="308"/>
      <c r="EH31" s="308"/>
      <c r="EI31" s="308"/>
      <c r="EJ31" s="308"/>
      <c r="EK31" s="308"/>
      <c r="EL31" s="308"/>
      <c r="EM31" s="308"/>
      <c r="EN31" s="308"/>
      <c r="EO31" s="308"/>
      <c r="EP31" s="308"/>
      <c r="EQ31" s="308"/>
      <c r="ER31" s="308"/>
      <c r="ES31" s="308"/>
      <c r="ET31" s="308"/>
      <c r="EU31" s="308"/>
      <c r="EV31" s="308"/>
      <c r="EW31" s="308"/>
      <c r="EX31" s="308"/>
      <c r="EY31" s="308"/>
      <c r="EZ31" s="308"/>
      <c r="FA31" s="308"/>
      <c r="FB31" s="308"/>
      <c r="FC31" s="308"/>
      <c r="FD31" s="308"/>
      <c r="FE31" s="308"/>
      <c r="FF31" s="308"/>
      <c r="FG31" s="308"/>
      <c r="FH31" s="308"/>
      <c r="FI31" s="308"/>
      <c r="FJ31" s="308"/>
      <c r="FK31" s="308"/>
      <c r="FL31" s="308"/>
      <c r="FM31" s="308"/>
      <c r="FN31" s="308"/>
      <c r="FO31" s="308"/>
      <c r="FP31" s="308"/>
      <c r="FQ31" s="308"/>
      <c r="FR31" s="308"/>
      <c r="FS31" s="308"/>
      <c r="FT31" s="308"/>
      <c r="FU31" s="308"/>
      <c r="FV31" s="308"/>
      <c r="FW31" s="308"/>
      <c r="FX31" s="308"/>
      <c r="FY31" s="308"/>
      <c r="FZ31" s="308"/>
      <c r="GA31" s="308"/>
      <c r="GB31" s="308"/>
      <c r="GC31" s="308"/>
      <c r="GD31" s="308"/>
      <c r="GE31" s="308"/>
      <c r="GF31" s="308"/>
      <c r="GG31" s="308"/>
      <c r="GH31" s="308"/>
      <c r="GI31" s="308"/>
      <c r="GJ31" s="308"/>
      <c r="GK31" s="308"/>
      <c r="GL31" s="308"/>
      <c r="GM31" s="308"/>
      <c r="GN31" s="308"/>
      <c r="GO31" s="308"/>
      <c r="GP31" s="308"/>
      <c r="GQ31" s="308"/>
      <c r="GR31" s="308"/>
      <c r="GS31" s="308"/>
      <c r="GT31" s="308"/>
      <c r="GU31" s="308"/>
      <c r="GV31" s="308"/>
      <c r="GW31" s="308"/>
      <c r="GX31" s="308"/>
      <c r="GY31" s="308"/>
      <c r="GZ31" s="308"/>
      <c r="HA31" s="308"/>
      <c r="HB31" s="308"/>
      <c r="HC31" s="308"/>
      <c r="HD31" s="308"/>
      <c r="HE31" s="308"/>
      <c r="HF31" s="308"/>
      <c r="HG31" s="308"/>
      <c r="HH31" s="308"/>
      <c r="HI31" s="308"/>
      <c r="HJ31" s="308"/>
      <c r="HK31" s="308"/>
      <c r="HL31" s="308"/>
      <c r="HM31" s="308"/>
      <c r="HN31" s="308"/>
      <c r="HO31" s="308"/>
      <c r="HP31" s="308"/>
      <c r="HQ31" s="308"/>
      <c r="HR31" s="308"/>
      <c r="HS31" s="308"/>
      <c r="HT31" s="308"/>
      <c r="HU31" s="308"/>
      <c r="HV31" s="308"/>
      <c r="HW31" s="308"/>
      <c r="HX31" s="308"/>
      <c r="HY31" s="308"/>
      <c r="HZ31" s="308"/>
      <c r="IA31" s="308"/>
      <c r="IB31" s="308"/>
      <c r="IC31" s="308"/>
      <c r="ID31" s="308"/>
      <c r="IE31" s="308"/>
      <c r="IF31" s="308"/>
      <c r="IG31" s="308"/>
      <c r="IH31" s="308"/>
      <c r="II31" s="308"/>
      <c r="IJ31" s="308"/>
      <c r="IK31" s="308"/>
      <c r="IL31" s="308"/>
      <c r="IM31" s="308"/>
      <c r="IN31" s="308"/>
      <c r="IO31" s="308"/>
      <c r="IP31" s="308"/>
      <c r="IQ31" s="308"/>
      <c r="IR31" s="308"/>
      <c r="IS31" s="308"/>
      <c r="IT31" s="308"/>
      <c r="IU31" s="308"/>
      <c r="IV31" s="308"/>
      <c r="IW31" s="308"/>
      <c r="IX31" s="308"/>
      <c r="IY31" s="308"/>
      <c r="IZ31" s="308"/>
      <c r="JA31" s="308"/>
      <c r="JB31" s="308"/>
      <c r="JC31" s="308"/>
      <c r="JD31" s="308"/>
      <c r="JE31" s="308"/>
      <c r="JF31" s="308"/>
      <c r="JG31" s="308"/>
      <c r="JH31" s="308"/>
      <c r="JI31" s="308"/>
      <c r="JJ31" s="308"/>
      <c r="JK31" s="308"/>
      <c r="JL31" s="308"/>
      <c r="JM31" s="308"/>
      <c r="JN31" s="308"/>
      <c r="JO31" s="308"/>
      <c r="JP31" s="308"/>
      <c r="JQ31" s="308"/>
      <c r="JR31" s="308"/>
      <c r="JS31" s="308"/>
      <c r="JT31" s="308"/>
      <c r="JU31" s="308"/>
      <c r="JV31" s="308"/>
      <c r="JW31" s="308"/>
      <c r="JX31" s="308"/>
      <c r="JY31" s="308"/>
      <c r="JZ31" s="308"/>
      <c r="KA31" s="308"/>
      <c r="KB31" s="308"/>
      <c r="KC31" s="308"/>
      <c r="KD31" s="308"/>
      <c r="KE31" s="308"/>
      <c r="KF31" s="308"/>
      <c r="KG31" s="308"/>
      <c r="KH31" s="308"/>
      <c r="KI31" s="308"/>
      <c r="KJ31" s="308"/>
      <c r="KK31" s="308"/>
      <c r="KL31" s="308"/>
      <c r="KM31" s="308"/>
      <c r="KN31" s="308"/>
      <c r="KO31" s="308"/>
      <c r="KP31" s="308"/>
      <c r="KQ31" s="308"/>
      <c r="KR31" s="308"/>
      <c r="KS31" s="308"/>
      <c r="KT31" s="308"/>
      <c r="KU31" s="308"/>
      <c r="KV31" s="308"/>
      <c r="KW31" s="308"/>
      <c r="KX31" s="308"/>
      <c r="KY31" s="308"/>
      <c r="KZ31" s="308"/>
      <c r="LA31" s="308"/>
      <c r="LB31" s="308"/>
    </row>
    <row r="32" ht="15.6" spans="83:314">
      <c r="CE32" s="308"/>
      <c r="CF32" s="308"/>
      <c r="CG32" s="308"/>
      <c r="CH32" s="308"/>
      <c r="CI32" s="308"/>
      <c r="CJ32" s="308"/>
      <c r="CK32" s="308"/>
      <c r="CL32" s="308"/>
      <c r="CM32" s="308"/>
      <c r="CN32" s="308"/>
      <c r="CO32" s="308"/>
      <c r="CP32" s="308"/>
      <c r="CQ32" s="308"/>
      <c r="CR32" s="308"/>
      <c r="CS32" s="308"/>
      <c r="CT32" s="308"/>
      <c r="CU32" s="308"/>
      <c r="CV32" s="308"/>
      <c r="CW32" s="308"/>
      <c r="CX32" s="308"/>
      <c r="CY32" s="308"/>
      <c r="CZ32" s="308"/>
      <c r="DA32" s="308"/>
      <c r="DB32" s="308"/>
      <c r="DC32" s="308"/>
      <c r="DD32" s="308"/>
      <c r="DE32" s="308"/>
      <c r="DF32" s="308"/>
      <c r="DG32" s="308"/>
      <c r="DH32" s="308"/>
      <c r="DI32" s="308"/>
      <c r="DJ32" s="308"/>
      <c r="DK32" s="308"/>
      <c r="DL32" s="308"/>
      <c r="DM32" s="308"/>
      <c r="DN32" s="308"/>
      <c r="DO32" s="308"/>
      <c r="DP32" s="308"/>
      <c r="DQ32" s="308"/>
      <c r="DR32" s="308"/>
      <c r="DS32" s="308"/>
      <c r="DT32" s="308"/>
      <c r="DU32" s="308"/>
      <c r="DV32" s="308"/>
      <c r="DW32" s="308"/>
      <c r="DX32" s="308"/>
      <c r="DY32" s="308"/>
      <c r="DZ32" s="308"/>
      <c r="EA32" s="308"/>
      <c r="EB32" s="308"/>
      <c r="EC32" s="308"/>
      <c r="ED32" s="308"/>
      <c r="EE32" s="308"/>
      <c r="EF32" s="308"/>
      <c r="EG32" s="308"/>
      <c r="EH32" s="308"/>
      <c r="EI32" s="308"/>
      <c r="EJ32" s="308"/>
      <c r="EK32" s="308"/>
      <c r="EL32" s="308"/>
      <c r="EM32" s="308"/>
      <c r="EN32" s="308"/>
      <c r="EO32" s="308"/>
      <c r="EP32" s="308"/>
      <c r="EQ32" s="308"/>
      <c r="ER32" s="308"/>
      <c r="ES32" s="308"/>
      <c r="ET32" s="308"/>
      <c r="EU32" s="308"/>
      <c r="EV32" s="308"/>
      <c r="EW32" s="308"/>
      <c r="EX32" s="308"/>
      <c r="EY32" s="308"/>
      <c r="EZ32" s="308"/>
      <c r="FA32" s="308"/>
      <c r="FB32" s="308"/>
      <c r="FC32" s="308"/>
      <c r="FD32" s="308"/>
      <c r="FE32" s="308"/>
      <c r="FF32" s="308"/>
      <c r="FG32" s="308"/>
      <c r="FH32" s="308"/>
      <c r="FI32" s="308"/>
      <c r="FJ32" s="308"/>
      <c r="FK32" s="308"/>
      <c r="FL32" s="308"/>
      <c r="FM32" s="308"/>
      <c r="FN32" s="308"/>
      <c r="FO32" s="308"/>
      <c r="FP32" s="308"/>
      <c r="FQ32" s="308"/>
      <c r="FR32" s="308"/>
      <c r="FS32" s="308"/>
      <c r="FT32" s="308"/>
      <c r="FU32" s="308"/>
      <c r="FV32" s="308"/>
      <c r="FW32" s="308"/>
      <c r="FX32" s="308"/>
      <c r="FY32" s="308"/>
      <c r="FZ32" s="308"/>
      <c r="GA32" s="308"/>
      <c r="GB32" s="308"/>
      <c r="GC32" s="308"/>
      <c r="GD32" s="308"/>
      <c r="GE32" s="308"/>
      <c r="GF32" s="308"/>
      <c r="GG32" s="308"/>
      <c r="GH32" s="308"/>
      <c r="GI32" s="308"/>
      <c r="GJ32" s="308"/>
      <c r="GK32" s="308"/>
      <c r="GL32" s="308"/>
      <c r="GM32" s="308"/>
      <c r="GN32" s="308"/>
      <c r="GO32" s="308"/>
      <c r="GP32" s="308"/>
      <c r="GQ32" s="308"/>
      <c r="GR32" s="308"/>
      <c r="GS32" s="308"/>
      <c r="GT32" s="308"/>
      <c r="GU32" s="308"/>
      <c r="GV32" s="308"/>
      <c r="GW32" s="308"/>
      <c r="GX32" s="308"/>
      <c r="GY32" s="308"/>
      <c r="GZ32" s="308"/>
      <c r="HA32" s="308"/>
      <c r="HB32" s="308"/>
      <c r="HC32" s="308"/>
      <c r="HD32" s="308"/>
      <c r="HE32" s="308"/>
      <c r="HF32" s="308"/>
      <c r="HG32" s="308"/>
      <c r="HH32" s="308"/>
      <c r="HI32" s="308"/>
      <c r="HJ32" s="308"/>
      <c r="HK32" s="308"/>
      <c r="HL32" s="308"/>
      <c r="HM32" s="308"/>
      <c r="HN32" s="308"/>
      <c r="HO32" s="308"/>
      <c r="HP32" s="308"/>
      <c r="HQ32" s="308"/>
      <c r="HR32" s="308"/>
      <c r="HS32" s="308"/>
      <c r="HT32" s="308"/>
      <c r="HU32" s="308"/>
      <c r="HV32" s="308"/>
      <c r="HW32" s="308"/>
      <c r="HX32" s="308"/>
      <c r="HY32" s="308"/>
      <c r="HZ32" s="308"/>
      <c r="IA32" s="308"/>
      <c r="IB32" s="308"/>
      <c r="IC32" s="308"/>
      <c r="ID32" s="308"/>
      <c r="IE32" s="308"/>
      <c r="IF32" s="308"/>
      <c r="IG32" s="308"/>
      <c r="IH32" s="308"/>
      <c r="II32" s="308"/>
      <c r="IJ32" s="308"/>
      <c r="IK32" s="308"/>
      <c r="IL32" s="308"/>
      <c r="IM32" s="308"/>
      <c r="IN32" s="308"/>
      <c r="IO32" s="308"/>
      <c r="IP32" s="308"/>
      <c r="IQ32" s="308"/>
      <c r="IR32" s="308"/>
      <c r="IS32" s="308"/>
      <c r="IT32" s="308"/>
      <c r="IU32" s="308"/>
      <c r="IV32" s="308"/>
      <c r="IW32" s="308"/>
      <c r="IX32" s="308"/>
      <c r="IY32" s="308"/>
      <c r="IZ32" s="308"/>
      <c r="JA32" s="308"/>
      <c r="JB32" s="308"/>
      <c r="JC32" s="308"/>
      <c r="JD32" s="308"/>
      <c r="JE32" s="308"/>
      <c r="JF32" s="308"/>
      <c r="JG32" s="308"/>
      <c r="JH32" s="308"/>
      <c r="JI32" s="308"/>
      <c r="JJ32" s="308"/>
      <c r="JK32" s="308"/>
      <c r="JL32" s="308"/>
      <c r="JM32" s="308"/>
      <c r="JN32" s="308"/>
      <c r="JO32" s="308"/>
      <c r="JP32" s="308"/>
      <c r="JQ32" s="308"/>
      <c r="JR32" s="308"/>
      <c r="JS32" s="308"/>
      <c r="JT32" s="308"/>
      <c r="JU32" s="308"/>
      <c r="JV32" s="308"/>
      <c r="JW32" s="308"/>
      <c r="JX32" s="308"/>
      <c r="JY32" s="308"/>
      <c r="JZ32" s="308"/>
      <c r="KA32" s="308"/>
      <c r="KB32" s="308"/>
      <c r="KC32" s="308"/>
      <c r="KD32" s="308"/>
      <c r="KE32" s="308"/>
      <c r="KF32" s="308"/>
      <c r="KG32" s="308"/>
      <c r="KH32" s="308"/>
      <c r="KI32" s="308"/>
      <c r="KJ32" s="308"/>
      <c r="KK32" s="308"/>
      <c r="KL32" s="308"/>
      <c r="KM32" s="308"/>
      <c r="KN32" s="308"/>
      <c r="KO32" s="308"/>
      <c r="KP32" s="308"/>
      <c r="KQ32" s="308"/>
      <c r="KR32" s="308"/>
      <c r="KS32" s="308"/>
      <c r="KT32" s="308"/>
      <c r="KU32" s="308"/>
      <c r="KV32" s="308"/>
      <c r="KW32" s="308"/>
      <c r="KX32" s="308"/>
      <c r="KY32" s="308"/>
      <c r="KZ32" s="308"/>
      <c r="LA32" s="308"/>
      <c r="LB32" s="308"/>
    </row>
    <row r="33" ht="15.6" spans="83:314">
      <c r="CE33" s="308"/>
      <c r="CF33" s="308"/>
      <c r="CG33" s="308"/>
      <c r="CH33" s="308"/>
      <c r="CI33" s="308"/>
      <c r="CJ33" s="308"/>
      <c r="CK33" s="308"/>
      <c r="CL33" s="308"/>
      <c r="CM33" s="308"/>
      <c r="CN33" s="308"/>
      <c r="CO33" s="308"/>
      <c r="CP33" s="308"/>
      <c r="CQ33" s="308"/>
      <c r="CR33" s="308"/>
      <c r="CS33" s="308"/>
      <c r="CT33" s="308"/>
      <c r="CU33" s="308"/>
      <c r="CV33" s="308"/>
      <c r="CW33" s="308"/>
      <c r="CX33" s="308"/>
      <c r="CY33" s="308"/>
      <c r="CZ33" s="308"/>
      <c r="DA33" s="308"/>
      <c r="DB33" s="308"/>
      <c r="DC33" s="308"/>
      <c r="DD33" s="308"/>
      <c r="DE33" s="308"/>
      <c r="DF33" s="308"/>
      <c r="DG33" s="308"/>
      <c r="DH33" s="308"/>
      <c r="DI33" s="308"/>
      <c r="DJ33" s="308"/>
      <c r="DK33" s="308"/>
      <c r="DL33" s="308"/>
      <c r="DM33" s="308"/>
      <c r="DN33" s="308"/>
      <c r="DO33" s="308"/>
      <c r="DP33" s="308"/>
      <c r="DQ33" s="308"/>
      <c r="DR33" s="308"/>
      <c r="DS33" s="308"/>
      <c r="DT33" s="308"/>
      <c r="DU33" s="308"/>
      <c r="DV33" s="308"/>
      <c r="DW33" s="308"/>
      <c r="DX33" s="308"/>
      <c r="DY33" s="308"/>
      <c r="DZ33" s="308"/>
      <c r="EA33" s="308"/>
      <c r="EB33" s="308"/>
      <c r="EC33" s="308"/>
      <c r="ED33" s="308"/>
      <c r="EE33" s="308"/>
      <c r="EF33" s="308"/>
      <c r="EG33" s="308"/>
      <c r="EH33" s="308"/>
      <c r="EI33" s="308"/>
      <c r="EJ33" s="308"/>
      <c r="EK33" s="308"/>
      <c r="EL33" s="308"/>
      <c r="EM33" s="308"/>
      <c r="EN33" s="308"/>
      <c r="EO33" s="308"/>
      <c r="EP33" s="308"/>
      <c r="EQ33" s="308"/>
      <c r="ER33" s="308"/>
      <c r="ES33" s="308"/>
      <c r="ET33" s="308"/>
      <c r="EU33" s="308"/>
      <c r="EV33" s="308"/>
      <c r="EW33" s="308"/>
      <c r="EX33" s="308"/>
      <c r="EY33" s="308"/>
      <c r="EZ33" s="308"/>
      <c r="FA33" s="308"/>
      <c r="FB33" s="308"/>
      <c r="FC33" s="308"/>
      <c r="FD33" s="308"/>
      <c r="FE33" s="308"/>
      <c r="FF33" s="308"/>
      <c r="FG33" s="308"/>
      <c r="FH33" s="308"/>
      <c r="FI33" s="308"/>
      <c r="FJ33" s="308"/>
      <c r="FK33" s="308"/>
      <c r="FL33" s="308"/>
      <c r="FM33" s="308"/>
      <c r="FN33" s="308"/>
      <c r="FO33" s="308"/>
      <c r="FP33" s="308"/>
      <c r="FQ33" s="308"/>
      <c r="FR33" s="308"/>
      <c r="FS33" s="308"/>
      <c r="FT33" s="308"/>
      <c r="FU33" s="308"/>
      <c r="FV33" s="308"/>
      <c r="FW33" s="308"/>
      <c r="FX33" s="308"/>
      <c r="FY33" s="308"/>
      <c r="FZ33" s="308"/>
      <c r="GA33" s="308"/>
      <c r="GB33" s="308"/>
      <c r="GC33" s="308"/>
      <c r="GD33" s="308"/>
      <c r="GE33" s="308"/>
      <c r="GF33" s="308"/>
      <c r="GG33" s="308"/>
      <c r="GH33" s="308"/>
      <c r="GI33" s="308"/>
      <c r="GJ33" s="308"/>
      <c r="GK33" s="308"/>
      <c r="GL33" s="308"/>
      <c r="GM33" s="308"/>
      <c r="GN33" s="308"/>
      <c r="GO33" s="308"/>
      <c r="GP33" s="308"/>
      <c r="GQ33" s="308"/>
      <c r="GR33" s="308"/>
      <c r="GS33" s="308"/>
      <c r="GT33" s="308"/>
      <c r="GU33" s="308"/>
      <c r="GV33" s="308"/>
      <c r="GW33" s="308"/>
      <c r="GX33" s="308"/>
      <c r="GY33" s="308"/>
      <c r="GZ33" s="308"/>
      <c r="HA33" s="308"/>
      <c r="HB33" s="308"/>
      <c r="HC33" s="308"/>
      <c r="HD33" s="308"/>
      <c r="HE33" s="308"/>
      <c r="HF33" s="308"/>
      <c r="HG33" s="308"/>
      <c r="HH33" s="308"/>
      <c r="HI33" s="308"/>
      <c r="HJ33" s="308"/>
      <c r="HK33" s="308"/>
      <c r="HL33" s="308"/>
      <c r="HM33" s="308"/>
      <c r="HN33" s="308"/>
      <c r="HO33" s="308"/>
      <c r="HP33" s="308"/>
      <c r="HQ33" s="308"/>
      <c r="HR33" s="308"/>
      <c r="HS33" s="308"/>
      <c r="HT33" s="308"/>
      <c r="HU33" s="308"/>
      <c r="HV33" s="308"/>
      <c r="HW33" s="308"/>
      <c r="HX33" s="308"/>
      <c r="HY33" s="308"/>
      <c r="HZ33" s="308"/>
      <c r="IA33" s="308"/>
      <c r="IB33" s="308"/>
      <c r="IC33" s="308"/>
      <c r="ID33" s="308"/>
      <c r="IE33" s="308"/>
      <c r="IF33" s="308"/>
      <c r="IG33" s="308"/>
      <c r="IH33" s="308"/>
      <c r="II33" s="308"/>
      <c r="IJ33" s="308"/>
      <c r="IK33" s="308"/>
      <c r="IL33" s="308"/>
      <c r="IM33" s="308"/>
      <c r="IN33" s="308"/>
      <c r="IO33" s="308"/>
      <c r="IP33" s="308"/>
      <c r="IQ33" s="308"/>
      <c r="IR33" s="308"/>
      <c r="IS33" s="308"/>
      <c r="IT33" s="308"/>
      <c r="IU33" s="308"/>
      <c r="IV33" s="308"/>
      <c r="IW33" s="308"/>
      <c r="IX33" s="308"/>
      <c r="IY33" s="308"/>
      <c r="IZ33" s="308"/>
      <c r="JA33" s="308"/>
      <c r="JB33" s="308"/>
      <c r="JC33" s="308"/>
      <c r="JD33" s="308"/>
      <c r="JE33" s="308"/>
      <c r="JF33" s="308"/>
      <c r="JG33" s="308"/>
      <c r="JH33" s="308"/>
      <c r="JI33" s="308"/>
      <c r="JJ33" s="308"/>
      <c r="JK33" s="308"/>
      <c r="JL33" s="308"/>
      <c r="JM33" s="308"/>
      <c r="JN33" s="308"/>
      <c r="JO33" s="308"/>
      <c r="JP33" s="308"/>
      <c r="JQ33" s="308"/>
      <c r="JR33" s="308"/>
      <c r="JS33" s="308"/>
      <c r="JT33" s="308"/>
      <c r="JU33" s="308"/>
      <c r="JV33" s="308"/>
      <c r="JW33" s="308"/>
      <c r="JX33" s="308"/>
      <c r="JY33" s="308"/>
      <c r="JZ33" s="308"/>
      <c r="KA33" s="308"/>
      <c r="KB33" s="308"/>
      <c r="KC33" s="308"/>
      <c r="KD33" s="308"/>
      <c r="KE33" s="308"/>
      <c r="KF33" s="308"/>
      <c r="KG33" s="308"/>
      <c r="KH33" s="308"/>
      <c r="KI33" s="308"/>
      <c r="KJ33" s="308"/>
      <c r="KK33" s="308"/>
      <c r="KL33" s="308"/>
      <c r="KM33" s="308"/>
      <c r="KN33" s="308"/>
      <c r="KO33" s="308"/>
      <c r="KP33" s="308"/>
      <c r="KQ33" s="308"/>
      <c r="KR33" s="308"/>
      <c r="KS33" s="308"/>
      <c r="KT33" s="308"/>
      <c r="KU33" s="308"/>
      <c r="KV33" s="308"/>
      <c r="KW33" s="308"/>
      <c r="KX33" s="308"/>
      <c r="KY33" s="308"/>
      <c r="KZ33" s="308"/>
      <c r="LA33" s="308"/>
      <c r="LB33" s="308"/>
    </row>
    <row r="43" spans="8:8">
      <c r="H43" s="286">
        <f>48248.39/58750.41</f>
        <v>0.821243460258405</v>
      </c>
    </row>
  </sheetData>
  <mergeCells count="46">
    <mergeCell ref="K2:L2"/>
    <mergeCell ref="M2:N2"/>
    <mergeCell ref="O2:P2"/>
    <mergeCell ref="Q2:R2"/>
    <mergeCell ref="S2:T2"/>
    <mergeCell ref="U2:V2"/>
    <mergeCell ref="W2:X2"/>
    <mergeCell ref="Y2:Z2"/>
    <mergeCell ref="AA2:AB2"/>
    <mergeCell ref="AC2:AD2"/>
    <mergeCell ref="AE2:AF2"/>
    <mergeCell ref="AG2:AH2"/>
    <mergeCell ref="AI2:AJ2"/>
    <mergeCell ref="AK2:AL2"/>
    <mergeCell ref="AM2:AN2"/>
    <mergeCell ref="AO2:AP2"/>
    <mergeCell ref="AQ2:AR2"/>
    <mergeCell ref="AS2:AT2"/>
    <mergeCell ref="AU2:AV2"/>
    <mergeCell ref="AW2:AX2"/>
    <mergeCell ref="AY2:AZ2"/>
    <mergeCell ref="BA2:BB2"/>
    <mergeCell ref="BC2:BD2"/>
    <mergeCell ref="BE2:BF2"/>
    <mergeCell ref="BG2:BH2"/>
    <mergeCell ref="BI2:BJ2"/>
    <mergeCell ref="BK2:BL2"/>
    <mergeCell ref="BM2:BN2"/>
    <mergeCell ref="BO2:BP2"/>
    <mergeCell ref="BQ2:BR2"/>
    <mergeCell ref="BS2:BT2"/>
    <mergeCell ref="BU2:BV2"/>
    <mergeCell ref="BW2:BX2"/>
    <mergeCell ref="BY2:BZ2"/>
    <mergeCell ref="E26:F26"/>
    <mergeCell ref="A4:A8"/>
    <mergeCell ref="A9:A15"/>
    <mergeCell ref="A16:A18"/>
    <mergeCell ref="A19:A25"/>
    <mergeCell ref="B4:B6"/>
    <mergeCell ref="B7:B8"/>
    <mergeCell ref="B9:B11"/>
    <mergeCell ref="B12:B15"/>
    <mergeCell ref="B16:B18"/>
    <mergeCell ref="B19:B25"/>
    <mergeCell ref="C20:C22"/>
  </mergeCells>
  <pageMargins left="0.751388888888889" right="0.751388888888889" top="1" bottom="1" header="0.511805555555556" footer="0.511805555555556"/>
  <pageSetup paperSize="9" scale="75" firstPageNumber="25" orientation="portrait" useFirstPageNumber="1" horizontalDpi="600"/>
  <headerFooter alignWithMargins="0">
    <oddFooter>&amp;C-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7"/>
  <sheetViews>
    <sheetView topLeftCell="D1" workbookViewId="0">
      <selection activeCell="Y6" sqref="Y6"/>
    </sheetView>
  </sheetViews>
  <sheetFormatPr defaultColWidth="9" defaultRowHeight="15.6"/>
  <cols>
    <col min="1" max="1" width="3.83333333333333" style="262" customWidth="1"/>
    <col min="2" max="2" width="6.16666666666667" style="262" customWidth="1"/>
    <col min="3" max="3" width="9.16666666666667" style="262" hidden="1" customWidth="1"/>
    <col min="4" max="4" width="17.5185185185185" style="262" customWidth="1"/>
    <col min="5" max="5" width="2.61111111111111" style="262" hidden="1" customWidth="1"/>
    <col min="6" max="7" width="14.3333333333333" style="263" customWidth="1"/>
    <col min="8" max="8" width="8.08333333333333" style="262" customWidth="1"/>
    <col min="9" max="12" width="6.91666666666667" style="262" hidden="1" customWidth="1"/>
    <col min="13" max="13" width="13.4444444444444" style="263" customWidth="1"/>
    <col min="14" max="14" width="10.5833333333333" style="262" customWidth="1"/>
    <col min="15" max="15" width="8.16666666666667" style="262" customWidth="1"/>
    <col min="16" max="17" width="14.3333333333333" style="262" customWidth="1"/>
    <col min="18" max="18" width="12.1666666666667" style="262" hidden="1" customWidth="1"/>
    <col min="19" max="19" width="13.0833333333333" style="228" hidden="1" customWidth="1"/>
    <col min="20" max="21" width="10.1666666666667" style="228" hidden="1" customWidth="1"/>
    <col min="22" max="22" width="12.3333333333333" style="228" hidden="1" customWidth="1"/>
    <col min="23" max="255" width="9" style="262"/>
    <col min="256" max="256" width="3.83333333333333" style="262" customWidth="1"/>
    <col min="257" max="257" width="6.16666666666667" style="262" customWidth="1"/>
    <col min="258" max="258" width="16.9166666666667" style="262" customWidth="1"/>
    <col min="259" max="259" width="13.8333333333333" style="262" customWidth="1"/>
    <col min="260" max="260" width="8.66666666666667" style="262" customWidth="1"/>
    <col min="261" max="261" width="8.75" style="262" customWidth="1"/>
    <col min="262" max="262" width="8.08333333333333" style="262" customWidth="1"/>
    <col min="263" max="263" width="6.91666666666667" style="262" customWidth="1"/>
    <col min="264" max="264" width="10.5" style="262" customWidth="1"/>
    <col min="265" max="268" width="9" style="262" hidden="1" customWidth="1"/>
    <col min="269" max="269" width="9.5" style="262" customWidth="1"/>
    <col min="270" max="270" width="10.5833333333333" style="262" customWidth="1"/>
    <col min="271" max="271" width="9.25" style="262" customWidth="1"/>
    <col min="272" max="272" width="9" style="262"/>
    <col min="273" max="273" width="7.83333333333333" style="262" customWidth="1"/>
    <col min="274" max="511" width="9" style="262"/>
    <col min="512" max="512" width="3.83333333333333" style="262" customWidth="1"/>
    <col min="513" max="513" width="6.16666666666667" style="262" customWidth="1"/>
    <col min="514" max="514" width="16.9166666666667" style="262" customWidth="1"/>
    <col min="515" max="515" width="13.8333333333333" style="262" customWidth="1"/>
    <col min="516" max="516" width="8.66666666666667" style="262" customWidth="1"/>
    <col min="517" max="517" width="8.75" style="262" customWidth="1"/>
    <col min="518" max="518" width="8.08333333333333" style="262" customWidth="1"/>
    <col min="519" max="519" width="6.91666666666667" style="262" customWidth="1"/>
    <col min="520" max="520" width="10.5" style="262" customWidth="1"/>
    <col min="521" max="524" width="9" style="262" hidden="1" customWidth="1"/>
    <col min="525" max="525" width="9.5" style="262" customWidth="1"/>
    <col min="526" max="526" width="10.5833333333333" style="262" customWidth="1"/>
    <col min="527" max="527" width="9.25" style="262" customWidth="1"/>
    <col min="528" max="528" width="9" style="262"/>
    <col min="529" max="529" width="7.83333333333333" style="262" customWidth="1"/>
    <col min="530" max="767" width="9" style="262"/>
    <col min="768" max="768" width="3.83333333333333" style="262" customWidth="1"/>
    <col min="769" max="769" width="6.16666666666667" style="262" customWidth="1"/>
    <col min="770" max="770" width="16.9166666666667" style="262" customWidth="1"/>
    <col min="771" max="771" width="13.8333333333333" style="262" customWidth="1"/>
    <col min="772" max="772" width="8.66666666666667" style="262" customWidth="1"/>
    <col min="773" max="773" width="8.75" style="262" customWidth="1"/>
    <col min="774" max="774" width="8.08333333333333" style="262" customWidth="1"/>
    <col min="775" max="775" width="6.91666666666667" style="262" customWidth="1"/>
    <col min="776" max="776" width="10.5" style="262" customWidth="1"/>
    <col min="777" max="780" width="9" style="262" hidden="1" customWidth="1"/>
    <col min="781" max="781" width="9.5" style="262" customWidth="1"/>
    <col min="782" max="782" width="10.5833333333333" style="262" customWidth="1"/>
    <col min="783" max="783" width="9.25" style="262" customWidth="1"/>
    <col min="784" max="784" width="9" style="262"/>
    <col min="785" max="785" width="7.83333333333333" style="262" customWidth="1"/>
    <col min="786" max="1023" width="9" style="262"/>
    <col min="1024" max="1024" width="3.83333333333333" style="262" customWidth="1"/>
    <col min="1025" max="1025" width="6.16666666666667" style="262" customWidth="1"/>
    <col min="1026" max="1026" width="16.9166666666667" style="262" customWidth="1"/>
    <col min="1027" max="1027" width="13.8333333333333" style="262" customWidth="1"/>
    <col min="1028" max="1028" width="8.66666666666667" style="262" customWidth="1"/>
    <col min="1029" max="1029" width="8.75" style="262" customWidth="1"/>
    <col min="1030" max="1030" width="8.08333333333333" style="262" customWidth="1"/>
    <col min="1031" max="1031" width="6.91666666666667" style="262" customWidth="1"/>
    <col min="1032" max="1032" width="10.5" style="262" customWidth="1"/>
    <col min="1033" max="1036" width="9" style="262" hidden="1" customWidth="1"/>
    <col min="1037" max="1037" width="9.5" style="262" customWidth="1"/>
    <col min="1038" max="1038" width="10.5833333333333" style="262" customWidth="1"/>
    <col min="1039" max="1039" width="9.25" style="262" customWidth="1"/>
    <col min="1040" max="1040" width="9" style="262"/>
    <col min="1041" max="1041" width="7.83333333333333" style="262" customWidth="1"/>
    <col min="1042" max="1279" width="9" style="262"/>
    <col min="1280" max="1280" width="3.83333333333333" style="262" customWidth="1"/>
    <col min="1281" max="1281" width="6.16666666666667" style="262" customWidth="1"/>
    <col min="1282" max="1282" width="16.9166666666667" style="262" customWidth="1"/>
    <col min="1283" max="1283" width="13.8333333333333" style="262" customWidth="1"/>
    <col min="1284" max="1284" width="8.66666666666667" style="262" customWidth="1"/>
    <col min="1285" max="1285" width="8.75" style="262" customWidth="1"/>
    <col min="1286" max="1286" width="8.08333333333333" style="262" customWidth="1"/>
    <col min="1287" max="1287" width="6.91666666666667" style="262" customWidth="1"/>
    <col min="1288" max="1288" width="10.5" style="262" customWidth="1"/>
    <col min="1289" max="1292" width="9" style="262" hidden="1" customWidth="1"/>
    <col min="1293" max="1293" width="9.5" style="262" customWidth="1"/>
    <col min="1294" max="1294" width="10.5833333333333" style="262" customWidth="1"/>
    <col min="1295" max="1295" width="9.25" style="262" customWidth="1"/>
    <col min="1296" max="1296" width="9" style="262"/>
    <col min="1297" max="1297" width="7.83333333333333" style="262" customWidth="1"/>
    <col min="1298" max="1535" width="9" style="262"/>
    <col min="1536" max="1536" width="3.83333333333333" style="262" customWidth="1"/>
    <col min="1537" max="1537" width="6.16666666666667" style="262" customWidth="1"/>
    <col min="1538" max="1538" width="16.9166666666667" style="262" customWidth="1"/>
    <col min="1539" max="1539" width="13.8333333333333" style="262" customWidth="1"/>
    <col min="1540" max="1540" width="8.66666666666667" style="262" customWidth="1"/>
    <col min="1541" max="1541" width="8.75" style="262" customWidth="1"/>
    <col min="1542" max="1542" width="8.08333333333333" style="262" customWidth="1"/>
    <col min="1543" max="1543" width="6.91666666666667" style="262" customWidth="1"/>
    <col min="1544" max="1544" width="10.5" style="262" customWidth="1"/>
    <col min="1545" max="1548" width="9" style="262" hidden="1" customWidth="1"/>
    <col min="1549" max="1549" width="9.5" style="262" customWidth="1"/>
    <col min="1550" max="1550" width="10.5833333333333" style="262" customWidth="1"/>
    <col min="1551" max="1551" width="9.25" style="262" customWidth="1"/>
    <col min="1552" max="1552" width="9" style="262"/>
    <col min="1553" max="1553" width="7.83333333333333" style="262" customWidth="1"/>
    <col min="1554" max="1791" width="9" style="262"/>
    <col min="1792" max="1792" width="3.83333333333333" style="262" customWidth="1"/>
    <col min="1793" max="1793" width="6.16666666666667" style="262" customWidth="1"/>
    <col min="1794" max="1794" width="16.9166666666667" style="262" customWidth="1"/>
    <col min="1795" max="1795" width="13.8333333333333" style="262" customWidth="1"/>
    <col min="1796" max="1796" width="8.66666666666667" style="262" customWidth="1"/>
    <col min="1797" max="1797" width="8.75" style="262" customWidth="1"/>
    <col min="1798" max="1798" width="8.08333333333333" style="262" customWidth="1"/>
    <col min="1799" max="1799" width="6.91666666666667" style="262" customWidth="1"/>
    <col min="1800" max="1800" width="10.5" style="262" customWidth="1"/>
    <col min="1801" max="1804" width="9" style="262" hidden="1" customWidth="1"/>
    <col min="1805" max="1805" width="9.5" style="262" customWidth="1"/>
    <col min="1806" max="1806" width="10.5833333333333" style="262" customWidth="1"/>
    <col min="1807" max="1807" width="9.25" style="262" customWidth="1"/>
    <col min="1808" max="1808" width="9" style="262"/>
    <col min="1809" max="1809" width="7.83333333333333" style="262" customWidth="1"/>
    <col min="1810" max="2047" width="9" style="262"/>
    <col min="2048" max="2048" width="3.83333333333333" style="262" customWidth="1"/>
    <col min="2049" max="2049" width="6.16666666666667" style="262" customWidth="1"/>
    <col min="2050" max="2050" width="16.9166666666667" style="262" customWidth="1"/>
    <col min="2051" max="2051" width="13.8333333333333" style="262" customWidth="1"/>
    <col min="2052" max="2052" width="8.66666666666667" style="262" customWidth="1"/>
    <col min="2053" max="2053" width="8.75" style="262" customWidth="1"/>
    <col min="2054" max="2054" width="8.08333333333333" style="262" customWidth="1"/>
    <col min="2055" max="2055" width="6.91666666666667" style="262" customWidth="1"/>
    <col min="2056" max="2056" width="10.5" style="262" customWidth="1"/>
    <col min="2057" max="2060" width="9" style="262" hidden="1" customWidth="1"/>
    <col min="2061" max="2061" width="9.5" style="262" customWidth="1"/>
    <col min="2062" max="2062" width="10.5833333333333" style="262" customWidth="1"/>
    <col min="2063" max="2063" width="9.25" style="262" customWidth="1"/>
    <col min="2064" max="2064" width="9" style="262"/>
    <col min="2065" max="2065" width="7.83333333333333" style="262" customWidth="1"/>
    <col min="2066" max="2303" width="9" style="262"/>
    <col min="2304" max="2304" width="3.83333333333333" style="262" customWidth="1"/>
    <col min="2305" max="2305" width="6.16666666666667" style="262" customWidth="1"/>
    <col min="2306" max="2306" width="16.9166666666667" style="262" customWidth="1"/>
    <col min="2307" max="2307" width="13.8333333333333" style="262" customWidth="1"/>
    <col min="2308" max="2308" width="8.66666666666667" style="262" customWidth="1"/>
    <col min="2309" max="2309" width="8.75" style="262" customWidth="1"/>
    <col min="2310" max="2310" width="8.08333333333333" style="262" customWidth="1"/>
    <col min="2311" max="2311" width="6.91666666666667" style="262" customWidth="1"/>
    <col min="2312" max="2312" width="10.5" style="262" customWidth="1"/>
    <col min="2313" max="2316" width="9" style="262" hidden="1" customWidth="1"/>
    <col min="2317" max="2317" width="9.5" style="262" customWidth="1"/>
    <col min="2318" max="2318" width="10.5833333333333" style="262" customWidth="1"/>
    <col min="2319" max="2319" width="9.25" style="262" customWidth="1"/>
    <col min="2320" max="2320" width="9" style="262"/>
    <col min="2321" max="2321" width="7.83333333333333" style="262" customWidth="1"/>
    <col min="2322" max="2559" width="9" style="262"/>
    <col min="2560" max="2560" width="3.83333333333333" style="262" customWidth="1"/>
    <col min="2561" max="2561" width="6.16666666666667" style="262" customWidth="1"/>
    <col min="2562" max="2562" width="16.9166666666667" style="262" customWidth="1"/>
    <col min="2563" max="2563" width="13.8333333333333" style="262" customWidth="1"/>
    <col min="2564" max="2564" width="8.66666666666667" style="262" customWidth="1"/>
    <col min="2565" max="2565" width="8.75" style="262" customWidth="1"/>
    <col min="2566" max="2566" width="8.08333333333333" style="262" customWidth="1"/>
    <col min="2567" max="2567" width="6.91666666666667" style="262" customWidth="1"/>
    <col min="2568" max="2568" width="10.5" style="262" customWidth="1"/>
    <col min="2569" max="2572" width="9" style="262" hidden="1" customWidth="1"/>
    <col min="2573" max="2573" width="9.5" style="262" customWidth="1"/>
    <col min="2574" max="2574" width="10.5833333333333" style="262" customWidth="1"/>
    <col min="2575" max="2575" width="9.25" style="262" customWidth="1"/>
    <col min="2576" max="2576" width="9" style="262"/>
    <col min="2577" max="2577" width="7.83333333333333" style="262" customWidth="1"/>
    <col min="2578" max="2815" width="9" style="262"/>
    <col min="2816" max="2816" width="3.83333333333333" style="262" customWidth="1"/>
    <col min="2817" max="2817" width="6.16666666666667" style="262" customWidth="1"/>
    <col min="2818" max="2818" width="16.9166666666667" style="262" customWidth="1"/>
    <col min="2819" max="2819" width="13.8333333333333" style="262" customWidth="1"/>
    <col min="2820" max="2820" width="8.66666666666667" style="262" customWidth="1"/>
    <col min="2821" max="2821" width="8.75" style="262" customWidth="1"/>
    <col min="2822" max="2822" width="8.08333333333333" style="262" customWidth="1"/>
    <col min="2823" max="2823" width="6.91666666666667" style="262" customWidth="1"/>
    <col min="2824" max="2824" width="10.5" style="262" customWidth="1"/>
    <col min="2825" max="2828" width="9" style="262" hidden="1" customWidth="1"/>
    <col min="2829" max="2829" width="9.5" style="262" customWidth="1"/>
    <col min="2830" max="2830" width="10.5833333333333" style="262" customWidth="1"/>
    <col min="2831" max="2831" width="9.25" style="262" customWidth="1"/>
    <col min="2832" max="2832" width="9" style="262"/>
    <col min="2833" max="2833" width="7.83333333333333" style="262" customWidth="1"/>
    <col min="2834" max="3071" width="9" style="262"/>
    <col min="3072" max="3072" width="3.83333333333333" style="262" customWidth="1"/>
    <col min="3073" max="3073" width="6.16666666666667" style="262" customWidth="1"/>
    <col min="3074" max="3074" width="16.9166666666667" style="262" customWidth="1"/>
    <col min="3075" max="3075" width="13.8333333333333" style="262" customWidth="1"/>
    <col min="3076" max="3076" width="8.66666666666667" style="262" customWidth="1"/>
    <col min="3077" max="3077" width="8.75" style="262" customWidth="1"/>
    <col min="3078" max="3078" width="8.08333333333333" style="262" customWidth="1"/>
    <col min="3079" max="3079" width="6.91666666666667" style="262" customWidth="1"/>
    <col min="3080" max="3080" width="10.5" style="262" customWidth="1"/>
    <col min="3081" max="3084" width="9" style="262" hidden="1" customWidth="1"/>
    <col min="3085" max="3085" width="9.5" style="262" customWidth="1"/>
    <col min="3086" max="3086" width="10.5833333333333" style="262" customWidth="1"/>
    <col min="3087" max="3087" width="9.25" style="262" customWidth="1"/>
    <col min="3088" max="3088" width="9" style="262"/>
    <col min="3089" max="3089" width="7.83333333333333" style="262" customWidth="1"/>
    <col min="3090" max="3327" width="9" style="262"/>
    <col min="3328" max="3328" width="3.83333333333333" style="262" customWidth="1"/>
    <col min="3329" max="3329" width="6.16666666666667" style="262" customWidth="1"/>
    <col min="3330" max="3330" width="16.9166666666667" style="262" customWidth="1"/>
    <col min="3331" max="3331" width="13.8333333333333" style="262" customWidth="1"/>
    <col min="3332" max="3332" width="8.66666666666667" style="262" customWidth="1"/>
    <col min="3333" max="3333" width="8.75" style="262" customWidth="1"/>
    <col min="3334" max="3334" width="8.08333333333333" style="262" customWidth="1"/>
    <col min="3335" max="3335" width="6.91666666666667" style="262" customWidth="1"/>
    <col min="3336" max="3336" width="10.5" style="262" customWidth="1"/>
    <col min="3337" max="3340" width="9" style="262" hidden="1" customWidth="1"/>
    <col min="3341" max="3341" width="9.5" style="262" customWidth="1"/>
    <col min="3342" max="3342" width="10.5833333333333" style="262" customWidth="1"/>
    <col min="3343" max="3343" width="9.25" style="262" customWidth="1"/>
    <col min="3344" max="3344" width="9" style="262"/>
    <col min="3345" max="3345" width="7.83333333333333" style="262" customWidth="1"/>
    <col min="3346" max="3583" width="9" style="262"/>
    <col min="3584" max="3584" width="3.83333333333333" style="262" customWidth="1"/>
    <col min="3585" max="3585" width="6.16666666666667" style="262" customWidth="1"/>
    <col min="3586" max="3586" width="16.9166666666667" style="262" customWidth="1"/>
    <col min="3587" max="3587" width="13.8333333333333" style="262" customWidth="1"/>
    <col min="3588" max="3588" width="8.66666666666667" style="262" customWidth="1"/>
    <col min="3589" max="3589" width="8.75" style="262" customWidth="1"/>
    <col min="3590" max="3590" width="8.08333333333333" style="262" customWidth="1"/>
    <col min="3591" max="3591" width="6.91666666666667" style="262" customWidth="1"/>
    <col min="3592" max="3592" width="10.5" style="262" customWidth="1"/>
    <col min="3593" max="3596" width="9" style="262" hidden="1" customWidth="1"/>
    <col min="3597" max="3597" width="9.5" style="262" customWidth="1"/>
    <col min="3598" max="3598" width="10.5833333333333" style="262" customWidth="1"/>
    <col min="3599" max="3599" width="9.25" style="262" customWidth="1"/>
    <col min="3600" max="3600" width="9" style="262"/>
    <col min="3601" max="3601" width="7.83333333333333" style="262" customWidth="1"/>
    <col min="3602" max="3839" width="9" style="262"/>
    <col min="3840" max="3840" width="3.83333333333333" style="262" customWidth="1"/>
    <col min="3841" max="3841" width="6.16666666666667" style="262" customWidth="1"/>
    <col min="3842" max="3842" width="16.9166666666667" style="262" customWidth="1"/>
    <col min="3843" max="3843" width="13.8333333333333" style="262" customWidth="1"/>
    <col min="3844" max="3844" width="8.66666666666667" style="262" customWidth="1"/>
    <col min="3845" max="3845" width="8.75" style="262" customWidth="1"/>
    <col min="3846" max="3846" width="8.08333333333333" style="262" customWidth="1"/>
    <col min="3847" max="3847" width="6.91666666666667" style="262" customWidth="1"/>
    <col min="3848" max="3848" width="10.5" style="262" customWidth="1"/>
    <col min="3849" max="3852" width="9" style="262" hidden="1" customWidth="1"/>
    <col min="3853" max="3853" width="9.5" style="262" customWidth="1"/>
    <col min="3854" max="3854" width="10.5833333333333" style="262" customWidth="1"/>
    <col min="3855" max="3855" width="9.25" style="262" customWidth="1"/>
    <col min="3856" max="3856" width="9" style="262"/>
    <col min="3857" max="3857" width="7.83333333333333" style="262" customWidth="1"/>
    <col min="3858" max="4095" width="9" style="262"/>
    <col min="4096" max="4096" width="3.83333333333333" style="262" customWidth="1"/>
    <col min="4097" max="4097" width="6.16666666666667" style="262" customWidth="1"/>
    <col min="4098" max="4098" width="16.9166666666667" style="262" customWidth="1"/>
    <col min="4099" max="4099" width="13.8333333333333" style="262" customWidth="1"/>
    <col min="4100" max="4100" width="8.66666666666667" style="262" customWidth="1"/>
    <col min="4101" max="4101" width="8.75" style="262" customWidth="1"/>
    <col min="4102" max="4102" width="8.08333333333333" style="262" customWidth="1"/>
    <col min="4103" max="4103" width="6.91666666666667" style="262" customWidth="1"/>
    <col min="4104" max="4104" width="10.5" style="262" customWidth="1"/>
    <col min="4105" max="4108" width="9" style="262" hidden="1" customWidth="1"/>
    <col min="4109" max="4109" width="9.5" style="262" customWidth="1"/>
    <col min="4110" max="4110" width="10.5833333333333" style="262" customWidth="1"/>
    <col min="4111" max="4111" width="9.25" style="262" customWidth="1"/>
    <col min="4112" max="4112" width="9" style="262"/>
    <col min="4113" max="4113" width="7.83333333333333" style="262" customWidth="1"/>
    <col min="4114" max="4351" width="9" style="262"/>
    <col min="4352" max="4352" width="3.83333333333333" style="262" customWidth="1"/>
    <col min="4353" max="4353" width="6.16666666666667" style="262" customWidth="1"/>
    <col min="4354" max="4354" width="16.9166666666667" style="262" customWidth="1"/>
    <col min="4355" max="4355" width="13.8333333333333" style="262" customWidth="1"/>
    <col min="4356" max="4356" width="8.66666666666667" style="262" customWidth="1"/>
    <col min="4357" max="4357" width="8.75" style="262" customWidth="1"/>
    <col min="4358" max="4358" width="8.08333333333333" style="262" customWidth="1"/>
    <col min="4359" max="4359" width="6.91666666666667" style="262" customWidth="1"/>
    <col min="4360" max="4360" width="10.5" style="262" customWidth="1"/>
    <col min="4361" max="4364" width="9" style="262" hidden="1" customWidth="1"/>
    <col min="4365" max="4365" width="9.5" style="262" customWidth="1"/>
    <col min="4366" max="4366" width="10.5833333333333" style="262" customWidth="1"/>
    <col min="4367" max="4367" width="9.25" style="262" customWidth="1"/>
    <col min="4368" max="4368" width="9" style="262"/>
    <col min="4369" max="4369" width="7.83333333333333" style="262" customWidth="1"/>
    <col min="4370" max="4607" width="9" style="262"/>
    <col min="4608" max="4608" width="3.83333333333333" style="262" customWidth="1"/>
    <col min="4609" max="4609" width="6.16666666666667" style="262" customWidth="1"/>
    <col min="4610" max="4610" width="16.9166666666667" style="262" customWidth="1"/>
    <col min="4611" max="4611" width="13.8333333333333" style="262" customWidth="1"/>
    <col min="4612" max="4612" width="8.66666666666667" style="262" customWidth="1"/>
    <col min="4613" max="4613" width="8.75" style="262" customWidth="1"/>
    <col min="4614" max="4614" width="8.08333333333333" style="262" customWidth="1"/>
    <col min="4615" max="4615" width="6.91666666666667" style="262" customWidth="1"/>
    <col min="4616" max="4616" width="10.5" style="262" customWidth="1"/>
    <col min="4617" max="4620" width="9" style="262" hidden="1" customWidth="1"/>
    <col min="4621" max="4621" width="9.5" style="262" customWidth="1"/>
    <col min="4622" max="4622" width="10.5833333333333" style="262" customWidth="1"/>
    <col min="4623" max="4623" width="9.25" style="262" customWidth="1"/>
    <col min="4624" max="4624" width="9" style="262"/>
    <col min="4625" max="4625" width="7.83333333333333" style="262" customWidth="1"/>
    <col min="4626" max="4863" width="9" style="262"/>
    <col min="4864" max="4864" width="3.83333333333333" style="262" customWidth="1"/>
    <col min="4865" max="4865" width="6.16666666666667" style="262" customWidth="1"/>
    <col min="4866" max="4866" width="16.9166666666667" style="262" customWidth="1"/>
    <col min="4867" max="4867" width="13.8333333333333" style="262" customWidth="1"/>
    <col min="4868" max="4868" width="8.66666666666667" style="262" customWidth="1"/>
    <col min="4869" max="4869" width="8.75" style="262" customWidth="1"/>
    <col min="4870" max="4870" width="8.08333333333333" style="262" customWidth="1"/>
    <col min="4871" max="4871" width="6.91666666666667" style="262" customWidth="1"/>
    <col min="4872" max="4872" width="10.5" style="262" customWidth="1"/>
    <col min="4873" max="4876" width="9" style="262" hidden="1" customWidth="1"/>
    <col min="4877" max="4877" width="9.5" style="262" customWidth="1"/>
    <col min="4878" max="4878" width="10.5833333333333" style="262" customWidth="1"/>
    <col min="4879" max="4879" width="9.25" style="262" customWidth="1"/>
    <col min="4880" max="4880" width="9" style="262"/>
    <col min="4881" max="4881" width="7.83333333333333" style="262" customWidth="1"/>
    <col min="4882" max="5119" width="9" style="262"/>
    <col min="5120" max="5120" width="3.83333333333333" style="262" customWidth="1"/>
    <col min="5121" max="5121" width="6.16666666666667" style="262" customWidth="1"/>
    <col min="5122" max="5122" width="16.9166666666667" style="262" customWidth="1"/>
    <col min="5123" max="5123" width="13.8333333333333" style="262" customWidth="1"/>
    <col min="5124" max="5124" width="8.66666666666667" style="262" customWidth="1"/>
    <col min="5125" max="5125" width="8.75" style="262" customWidth="1"/>
    <col min="5126" max="5126" width="8.08333333333333" style="262" customWidth="1"/>
    <col min="5127" max="5127" width="6.91666666666667" style="262" customWidth="1"/>
    <col min="5128" max="5128" width="10.5" style="262" customWidth="1"/>
    <col min="5129" max="5132" width="9" style="262" hidden="1" customWidth="1"/>
    <col min="5133" max="5133" width="9.5" style="262" customWidth="1"/>
    <col min="5134" max="5134" width="10.5833333333333" style="262" customWidth="1"/>
    <col min="5135" max="5135" width="9.25" style="262" customWidth="1"/>
    <col min="5136" max="5136" width="9" style="262"/>
    <col min="5137" max="5137" width="7.83333333333333" style="262" customWidth="1"/>
    <col min="5138" max="5375" width="9" style="262"/>
    <col min="5376" max="5376" width="3.83333333333333" style="262" customWidth="1"/>
    <col min="5377" max="5377" width="6.16666666666667" style="262" customWidth="1"/>
    <col min="5378" max="5378" width="16.9166666666667" style="262" customWidth="1"/>
    <col min="5379" max="5379" width="13.8333333333333" style="262" customWidth="1"/>
    <col min="5380" max="5380" width="8.66666666666667" style="262" customWidth="1"/>
    <col min="5381" max="5381" width="8.75" style="262" customWidth="1"/>
    <col min="5382" max="5382" width="8.08333333333333" style="262" customWidth="1"/>
    <col min="5383" max="5383" width="6.91666666666667" style="262" customWidth="1"/>
    <col min="5384" max="5384" width="10.5" style="262" customWidth="1"/>
    <col min="5385" max="5388" width="9" style="262" hidden="1" customWidth="1"/>
    <col min="5389" max="5389" width="9.5" style="262" customWidth="1"/>
    <col min="5390" max="5390" width="10.5833333333333" style="262" customWidth="1"/>
    <col min="5391" max="5391" width="9.25" style="262" customWidth="1"/>
    <col min="5392" max="5392" width="9" style="262"/>
    <col min="5393" max="5393" width="7.83333333333333" style="262" customWidth="1"/>
    <col min="5394" max="5631" width="9" style="262"/>
    <col min="5632" max="5632" width="3.83333333333333" style="262" customWidth="1"/>
    <col min="5633" max="5633" width="6.16666666666667" style="262" customWidth="1"/>
    <col min="5634" max="5634" width="16.9166666666667" style="262" customWidth="1"/>
    <col min="5635" max="5635" width="13.8333333333333" style="262" customWidth="1"/>
    <col min="5636" max="5636" width="8.66666666666667" style="262" customWidth="1"/>
    <col min="5637" max="5637" width="8.75" style="262" customWidth="1"/>
    <col min="5638" max="5638" width="8.08333333333333" style="262" customWidth="1"/>
    <col min="5639" max="5639" width="6.91666666666667" style="262" customWidth="1"/>
    <col min="5640" max="5640" width="10.5" style="262" customWidth="1"/>
    <col min="5641" max="5644" width="9" style="262" hidden="1" customWidth="1"/>
    <col min="5645" max="5645" width="9.5" style="262" customWidth="1"/>
    <col min="5646" max="5646" width="10.5833333333333" style="262" customWidth="1"/>
    <col min="5647" max="5647" width="9.25" style="262" customWidth="1"/>
    <col min="5648" max="5648" width="9" style="262"/>
    <col min="5649" max="5649" width="7.83333333333333" style="262" customWidth="1"/>
    <col min="5650" max="5887" width="9" style="262"/>
    <col min="5888" max="5888" width="3.83333333333333" style="262" customWidth="1"/>
    <col min="5889" max="5889" width="6.16666666666667" style="262" customWidth="1"/>
    <col min="5890" max="5890" width="16.9166666666667" style="262" customWidth="1"/>
    <col min="5891" max="5891" width="13.8333333333333" style="262" customWidth="1"/>
    <col min="5892" max="5892" width="8.66666666666667" style="262" customWidth="1"/>
    <col min="5893" max="5893" width="8.75" style="262" customWidth="1"/>
    <col min="5894" max="5894" width="8.08333333333333" style="262" customWidth="1"/>
    <col min="5895" max="5895" width="6.91666666666667" style="262" customWidth="1"/>
    <col min="5896" max="5896" width="10.5" style="262" customWidth="1"/>
    <col min="5897" max="5900" width="9" style="262" hidden="1" customWidth="1"/>
    <col min="5901" max="5901" width="9.5" style="262" customWidth="1"/>
    <col min="5902" max="5902" width="10.5833333333333" style="262" customWidth="1"/>
    <col min="5903" max="5903" width="9.25" style="262" customWidth="1"/>
    <col min="5904" max="5904" width="9" style="262"/>
    <col min="5905" max="5905" width="7.83333333333333" style="262" customWidth="1"/>
    <col min="5906" max="6143" width="9" style="262"/>
    <col min="6144" max="6144" width="3.83333333333333" style="262" customWidth="1"/>
    <col min="6145" max="6145" width="6.16666666666667" style="262" customWidth="1"/>
    <col min="6146" max="6146" width="16.9166666666667" style="262" customWidth="1"/>
    <col min="6147" max="6147" width="13.8333333333333" style="262" customWidth="1"/>
    <col min="6148" max="6148" width="8.66666666666667" style="262" customWidth="1"/>
    <col min="6149" max="6149" width="8.75" style="262" customWidth="1"/>
    <col min="6150" max="6150" width="8.08333333333333" style="262" customWidth="1"/>
    <col min="6151" max="6151" width="6.91666666666667" style="262" customWidth="1"/>
    <col min="6152" max="6152" width="10.5" style="262" customWidth="1"/>
    <col min="6153" max="6156" width="9" style="262" hidden="1" customWidth="1"/>
    <col min="6157" max="6157" width="9.5" style="262" customWidth="1"/>
    <col min="6158" max="6158" width="10.5833333333333" style="262" customWidth="1"/>
    <col min="6159" max="6159" width="9.25" style="262" customWidth="1"/>
    <col min="6160" max="6160" width="9" style="262"/>
    <col min="6161" max="6161" width="7.83333333333333" style="262" customWidth="1"/>
    <col min="6162" max="6399" width="9" style="262"/>
    <col min="6400" max="6400" width="3.83333333333333" style="262" customWidth="1"/>
    <col min="6401" max="6401" width="6.16666666666667" style="262" customWidth="1"/>
    <col min="6402" max="6402" width="16.9166666666667" style="262" customWidth="1"/>
    <col min="6403" max="6403" width="13.8333333333333" style="262" customWidth="1"/>
    <col min="6404" max="6404" width="8.66666666666667" style="262" customWidth="1"/>
    <col min="6405" max="6405" width="8.75" style="262" customWidth="1"/>
    <col min="6406" max="6406" width="8.08333333333333" style="262" customWidth="1"/>
    <col min="6407" max="6407" width="6.91666666666667" style="262" customWidth="1"/>
    <col min="6408" max="6408" width="10.5" style="262" customWidth="1"/>
    <col min="6409" max="6412" width="9" style="262" hidden="1" customWidth="1"/>
    <col min="6413" max="6413" width="9.5" style="262" customWidth="1"/>
    <col min="6414" max="6414" width="10.5833333333333" style="262" customWidth="1"/>
    <col min="6415" max="6415" width="9.25" style="262" customWidth="1"/>
    <col min="6416" max="6416" width="9" style="262"/>
    <col min="6417" max="6417" width="7.83333333333333" style="262" customWidth="1"/>
    <col min="6418" max="6655" width="9" style="262"/>
    <col min="6656" max="6656" width="3.83333333333333" style="262" customWidth="1"/>
    <col min="6657" max="6657" width="6.16666666666667" style="262" customWidth="1"/>
    <col min="6658" max="6658" width="16.9166666666667" style="262" customWidth="1"/>
    <col min="6659" max="6659" width="13.8333333333333" style="262" customWidth="1"/>
    <col min="6660" max="6660" width="8.66666666666667" style="262" customWidth="1"/>
    <col min="6661" max="6661" width="8.75" style="262" customWidth="1"/>
    <col min="6662" max="6662" width="8.08333333333333" style="262" customWidth="1"/>
    <col min="6663" max="6663" width="6.91666666666667" style="262" customWidth="1"/>
    <col min="6664" max="6664" width="10.5" style="262" customWidth="1"/>
    <col min="6665" max="6668" width="9" style="262" hidden="1" customWidth="1"/>
    <col min="6669" max="6669" width="9.5" style="262" customWidth="1"/>
    <col min="6670" max="6670" width="10.5833333333333" style="262" customWidth="1"/>
    <col min="6671" max="6671" width="9.25" style="262" customWidth="1"/>
    <col min="6672" max="6672" width="9" style="262"/>
    <col min="6673" max="6673" width="7.83333333333333" style="262" customWidth="1"/>
    <col min="6674" max="6911" width="9" style="262"/>
    <col min="6912" max="6912" width="3.83333333333333" style="262" customWidth="1"/>
    <col min="6913" max="6913" width="6.16666666666667" style="262" customWidth="1"/>
    <col min="6914" max="6914" width="16.9166666666667" style="262" customWidth="1"/>
    <col min="6915" max="6915" width="13.8333333333333" style="262" customWidth="1"/>
    <col min="6916" max="6916" width="8.66666666666667" style="262" customWidth="1"/>
    <col min="6917" max="6917" width="8.75" style="262" customWidth="1"/>
    <col min="6918" max="6918" width="8.08333333333333" style="262" customWidth="1"/>
    <col min="6919" max="6919" width="6.91666666666667" style="262" customWidth="1"/>
    <col min="6920" max="6920" width="10.5" style="262" customWidth="1"/>
    <col min="6921" max="6924" width="9" style="262" hidden="1" customWidth="1"/>
    <col min="6925" max="6925" width="9.5" style="262" customWidth="1"/>
    <col min="6926" max="6926" width="10.5833333333333" style="262" customWidth="1"/>
    <col min="6927" max="6927" width="9.25" style="262" customWidth="1"/>
    <col min="6928" max="6928" width="9" style="262"/>
    <col min="6929" max="6929" width="7.83333333333333" style="262" customWidth="1"/>
    <col min="6930" max="7167" width="9" style="262"/>
    <col min="7168" max="7168" width="3.83333333333333" style="262" customWidth="1"/>
    <col min="7169" max="7169" width="6.16666666666667" style="262" customWidth="1"/>
    <col min="7170" max="7170" width="16.9166666666667" style="262" customWidth="1"/>
    <col min="7171" max="7171" width="13.8333333333333" style="262" customWidth="1"/>
    <col min="7172" max="7172" width="8.66666666666667" style="262" customWidth="1"/>
    <col min="7173" max="7173" width="8.75" style="262" customWidth="1"/>
    <col min="7174" max="7174" width="8.08333333333333" style="262" customWidth="1"/>
    <col min="7175" max="7175" width="6.91666666666667" style="262" customWidth="1"/>
    <col min="7176" max="7176" width="10.5" style="262" customWidth="1"/>
    <col min="7177" max="7180" width="9" style="262" hidden="1" customWidth="1"/>
    <col min="7181" max="7181" width="9.5" style="262" customWidth="1"/>
    <col min="7182" max="7182" width="10.5833333333333" style="262" customWidth="1"/>
    <col min="7183" max="7183" width="9.25" style="262" customWidth="1"/>
    <col min="7184" max="7184" width="9" style="262"/>
    <col min="7185" max="7185" width="7.83333333333333" style="262" customWidth="1"/>
    <col min="7186" max="7423" width="9" style="262"/>
    <col min="7424" max="7424" width="3.83333333333333" style="262" customWidth="1"/>
    <col min="7425" max="7425" width="6.16666666666667" style="262" customWidth="1"/>
    <col min="7426" max="7426" width="16.9166666666667" style="262" customWidth="1"/>
    <col min="7427" max="7427" width="13.8333333333333" style="262" customWidth="1"/>
    <col min="7428" max="7428" width="8.66666666666667" style="262" customWidth="1"/>
    <col min="7429" max="7429" width="8.75" style="262" customWidth="1"/>
    <col min="7430" max="7430" width="8.08333333333333" style="262" customWidth="1"/>
    <col min="7431" max="7431" width="6.91666666666667" style="262" customWidth="1"/>
    <col min="7432" max="7432" width="10.5" style="262" customWidth="1"/>
    <col min="7433" max="7436" width="9" style="262" hidden="1" customWidth="1"/>
    <col min="7437" max="7437" width="9.5" style="262" customWidth="1"/>
    <col min="7438" max="7438" width="10.5833333333333" style="262" customWidth="1"/>
    <col min="7439" max="7439" width="9.25" style="262" customWidth="1"/>
    <col min="7440" max="7440" width="9" style="262"/>
    <col min="7441" max="7441" width="7.83333333333333" style="262" customWidth="1"/>
    <col min="7442" max="7679" width="9" style="262"/>
    <col min="7680" max="7680" width="3.83333333333333" style="262" customWidth="1"/>
    <col min="7681" max="7681" width="6.16666666666667" style="262" customWidth="1"/>
    <col min="7682" max="7682" width="16.9166666666667" style="262" customWidth="1"/>
    <col min="7683" max="7683" width="13.8333333333333" style="262" customWidth="1"/>
    <col min="7684" max="7684" width="8.66666666666667" style="262" customWidth="1"/>
    <col min="7685" max="7685" width="8.75" style="262" customWidth="1"/>
    <col min="7686" max="7686" width="8.08333333333333" style="262" customWidth="1"/>
    <col min="7687" max="7687" width="6.91666666666667" style="262" customWidth="1"/>
    <col min="7688" max="7688" width="10.5" style="262" customWidth="1"/>
    <col min="7689" max="7692" width="9" style="262" hidden="1" customWidth="1"/>
    <col min="7693" max="7693" width="9.5" style="262" customWidth="1"/>
    <col min="7694" max="7694" width="10.5833333333333" style="262" customWidth="1"/>
    <col min="7695" max="7695" width="9.25" style="262" customWidth="1"/>
    <col min="7696" max="7696" width="9" style="262"/>
    <col min="7697" max="7697" width="7.83333333333333" style="262" customWidth="1"/>
    <col min="7698" max="7935" width="9" style="262"/>
    <col min="7936" max="7936" width="3.83333333333333" style="262" customWidth="1"/>
    <col min="7937" max="7937" width="6.16666666666667" style="262" customWidth="1"/>
    <col min="7938" max="7938" width="16.9166666666667" style="262" customWidth="1"/>
    <col min="7939" max="7939" width="13.8333333333333" style="262" customWidth="1"/>
    <col min="7940" max="7940" width="8.66666666666667" style="262" customWidth="1"/>
    <col min="7941" max="7941" width="8.75" style="262" customWidth="1"/>
    <col min="7942" max="7942" width="8.08333333333333" style="262" customWidth="1"/>
    <col min="7943" max="7943" width="6.91666666666667" style="262" customWidth="1"/>
    <col min="7944" max="7944" width="10.5" style="262" customWidth="1"/>
    <col min="7945" max="7948" width="9" style="262" hidden="1" customWidth="1"/>
    <col min="7949" max="7949" width="9.5" style="262" customWidth="1"/>
    <col min="7950" max="7950" width="10.5833333333333" style="262" customWidth="1"/>
    <col min="7951" max="7951" width="9.25" style="262" customWidth="1"/>
    <col min="7952" max="7952" width="9" style="262"/>
    <col min="7953" max="7953" width="7.83333333333333" style="262" customWidth="1"/>
    <col min="7954" max="8191" width="9" style="262"/>
    <col min="8192" max="8192" width="3.83333333333333" style="262" customWidth="1"/>
    <col min="8193" max="8193" width="6.16666666666667" style="262" customWidth="1"/>
    <col min="8194" max="8194" width="16.9166666666667" style="262" customWidth="1"/>
    <col min="8195" max="8195" width="13.8333333333333" style="262" customWidth="1"/>
    <col min="8196" max="8196" width="8.66666666666667" style="262" customWidth="1"/>
    <col min="8197" max="8197" width="8.75" style="262" customWidth="1"/>
    <col min="8198" max="8198" width="8.08333333333333" style="262" customWidth="1"/>
    <col min="8199" max="8199" width="6.91666666666667" style="262" customWidth="1"/>
    <col min="8200" max="8200" width="10.5" style="262" customWidth="1"/>
    <col min="8201" max="8204" width="9" style="262" hidden="1" customWidth="1"/>
    <col min="8205" max="8205" width="9.5" style="262" customWidth="1"/>
    <col min="8206" max="8206" width="10.5833333333333" style="262" customWidth="1"/>
    <col min="8207" max="8207" width="9.25" style="262" customWidth="1"/>
    <col min="8208" max="8208" width="9" style="262"/>
    <col min="8209" max="8209" width="7.83333333333333" style="262" customWidth="1"/>
    <col min="8210" max="8447" width="9" style="262"/>
    <col min="8448" max="8448" width="3.83333333333333" style="262" customWidth="1"/>
    <col min="8449" max="8449" width="6.16666666666667" style="262" customWidth="1"/>
    <col min="8450" max="8450" width="16.9166666666667" style="262" customWidth="1"/>
    <col min="8451" max="8451" width="13.8333333333333" style="262" customWidth="1"/>
    <col min="8452" max="8452" width="8.66666666666667" style="262" customWidth="1"/>
    <col min="8453" max="8453" width="8.75" style="262" customWidth="1"/>
    <col min="8454" max="8454" width="8.08333333333333" style="262" customWidth="1"/>
    <col min="8455" max="8455" width="6.91666666666667" style="262" customWidth="1"/>
    <col min="8456" max="8456" width="10.5" style="262" customWidth="1"/>
    <col min="8457" max="8460" width="9" style="262" hidden="1" customWidth="1"/>
    <col min="8461" max="8461" width="9.5" style="262" customWidth="1"/>
    <col min="8462" max="8462" width="10.5833333333333" style="262" customWidth="1"/>
    <col min="8463" max="8463" width="9.25" style="262" customWidth="1"/>
    <col min="8464" max="8464" width="9" style="262"/>
    <col min="8465" max="8465" width="7.83333333333333" style="262" customWidth="1"/>
    <col min="8466" max="8703" width="9" style="262"/>
    <col min="8704" max="8704" width="3.83333333333333" style="262" customWidth="1"/>
    <col min="8705" max="8705" width="6.16666666666667" style="262" customWidth="1"/>
    <col min="8706" max="8706" width="16.9166666666667" style="262" customWidth="1"/>
    <col min="8707" max="8707" width="13.8333333333333" style="262" customWidth="1"/>
    <col min="8708" max="8708" width="8.66666666666667" style="262" customWidth="1"/>
    <col min="8709" max="8709" width="8.75" style="262" customWidth="1"/>
    <col min="8710" max="8710" width="8.08333333333333" style="262" customWidth="1"/>
    <col min="8711" max="8711" width="6.91666666666667" style="262" customWidth="1"/>
    <col min="8712" max="8712" width="10.5" style="262" customWidth="1"/>
    <col min="8713" max="8716" width="9" style="262" hidden="1" customWidth="1"/>
    <col min="8717" max="8717" width="9.5" style="262" customWidth="1"/>
    <col min="8718" max="8718" width="10.5833333333333" style="262" customWidth="1"/>
    <col min="8719" max="8719" width="9.25" style="262" customWidth="1"/>
    <col min="8720" max="8720" width="9" style="262"/>
    <col min="8721" max="8721" width="7.83333333333333" style="262" customWidth="1"/>
    <col min="8722" max="8959" width="9" style="262"/>
    <col min="8960" max="8960" width="3.83333333333333" style="262" customWidth="1"/>
    <col min="8961" max="8961" width="6.16666666666667" style="262" customWidth="1"/>
    <col min="8962" max="8962" width="16.9166666666667" style="262" customWidth="1"/>
    <col min="8963" max="8963" width="13.8333333333333" style="262" customWidth="1"/>
    <col min="8964" max="8964" width="8.66666666666667" style="262" customWidth="1"/>
    <col min="8965" max="8965" width="8.75" style="262" customWidth="1"/>
    <col min="8966" max="8966" width="8.08333333333333" style="262" customWidth="1"/>
    <col min="8967" max="8967" width="6.91666666666667" style="262" customWidth="1"/>
    <col min="8968" max="8968" width="10.5" style="262" customWidth="1"/>
    <col min="8969" max="8972" width="9" style="262" hidden="1" customWidth="1"/>
    <col min="8973" max="8973" width="9.5" style="262" customWidth="1"/>
    <col min="8974" max="8974" width="10.5833333333333" style="262" customWidth="1"/>
    <col min="8975" max="8975" width="9.25" style="262" customWidth="1"/>
    <col min="8976" max="8976" width="9" style="262"/>
    <col min="8977" max="8977" width="7.83333333333333" style="262" customWidth="1"/>
    <col min="8978" max="9215" width="9" style="262"/>
    <col min="9216" max="9216" width="3.83333333333333" style="262" customWidth="1"/>
    <col min="9217" max="9217" width="6.16666666666667" style="262" customWidth="1"/>
    <col min="9218" max="9218" width="16.9166666666667" style="262" customWidth="1"/>
    <col min="9219" max="9219" width="13.8333333333333" style="262" customWidth="1"/>
    <col min="9220" max="9220" width="8.66666666666667" style="262" customWidth="1"/>
    <col min="9221" max="9221" width="8.75" style="262" customWidth="1"/>
    <col min="9222" max="9222" width="8.08333333333333" style="262" customWidth="1"/>
    <col min="9223" max="9223" width="6.91666666666667" style="262" customWidth="1"/>
    <col min="9224" max="9224" width="10.5" style="262" customWidth="1"/>
    <col min="9225" max="9228" width="9" style="262" hidden="1" customWidth="1"/>
    <col min="9229" max="9229" width="9.5" style="262" customWidth="1"/>
    <col min="9230" max="9230" width="10.5833333333333" style="262" customWidth="1"/>
    <col min="9231" max="9231" width="9.25" style="262" customWidth="1"/>
    <col min="9232" max="9232" width="9" style="262"/>
    <col min="9233" max="9233" width="7.83333333333333" style="262" customWidth="1"/>
    <col min="9234" max="9471" width="9" style="262"/>
    <col min="9472" max="9472" width="3.83333333333333" style="262" customWidth="1"/>
    <col min="9473" max="9473" width="6.16666666666667" style="262" customWidth="1"/>
    <col min="9474" max="9474" width="16.9166666666667" style="262" customWidth="1"/>
    <col min="9475" max="9475" width="13.8333333333333" style="262" customWidth="1"/>
    <col min="9476" max="9476" width="8.66666666666667" style="262" customWidth="1"/>
    <col min="9477" max="9477" width="8.75" style="262" customWidth="1"/>
    <col min="9478" max="9478" width="8.08333333333333" style="262" customWidth="1"/>
    <col min="9479" max="9479" width="6.91666666666667" style="262" customWidth="1"/>
    <col min="9480" max="9480" width="10.5" style="262" customWidth="1"/>
    <col min="9481" max="9484" width="9" style="262" hidden="1" customWidth="1"/>
    <col min="9485" max="9485" width="9.5" style="262" customWidth="1"/>
    <col min="9486" max="9486" width="10.5833333333333" style="262" customWidth="1"/>
    <col min="9487" max="9487" width="9.25" style="262" customWidth="1"/>
    <col min="9488" max="9488" width="9" style="262"/>
    <col min="9489" max="9489" width="7.83333333333333" style="262" customWidth="1"/>
    <col min="9490" max="9727" width="9" style="262"/>
    <col min="9728" max="9728" width="3.83333333333333" style="262" customWidth="1"/>
    <col min="9729" max="9729" width="6.16666666666667" style="262" customWidth="1"/>
    <col min="9730" max="9730" width="16.9166666666667" style="262" customWidth="1"/>
    <col min="9731" max="9731" width="13.8333333333333" style="262" customWidth="1"/>
    <col min="9732" max="9732" width="8.66666666666667" style="262" customWidth="1"/>
    <col min="9733" max="9733" width="8.75" style="262" customWidth="1"/>
    <col min="9734" max="9734" width="8.08333333333333" style="262" customWidth="1"/>
    <col min="9735" max="9735" width="6.91666666666667" style="262" customWidth="1"/>
    <col min="9736" max="9736" width="10.5" style="262" customWidth="1"/>
    <col min="9737" max="9740" width="9" style="262" hidden="1" customWidth="1"/>
    <col min="9741" max="9741" width="9.5" style="262" customWidth="1"/>
    <col min="9742" max="9742" width="10.5833333333333" style="262" customWidth="1"/>
    <col min="9743" max="9743" width="9.25" style="262" customWidth="1"/>
    <col min="9744" max="9744" width="9" style="262"/>
    <col min="9745" max="9745" width="7.83333333333333" style="262" customWidth="1"/>
    <col min="9746" max="9983" width="9" style="262"/>
    <col min="9984" max="9984" width="3.83333333333333" style="262" customWidth="1"/>
    <col min="9985" max="9985" width="6.16666666666667" style="262" customWidth="1"/>
    <col min="9986" max="9986" width="16.9166666666667" style="262" customWidth="1"/>
    <col min="9987" max="9987" width="13.8333333333333" style="262" customWidth="1"/>
    <col min="9988" max="9988" width="8.66666666666667" style="262" customWidth="1"/>
    <col min="9989" max="9989" width="8.75" style="262" customWidth="1"/>
    <col min="9990" max="9990" width="8.08333333333333" style="262" customWidth="1"/>
    <col min="9991" max="9991" width="6.91666666666667" style="262" customWidth="1"/>
    <col min="9992" max="9992" width="10.5" style="262" customWidth="1"/>
    <col min="9993" max="9996" width="9" style="262" hidden="1" customWidth="1"/>
    <col min="9997" max="9997" width="9.5" style="262" customWidth="1"/>
    <col min="9998" max="9998" width="10.5833333333333" style="262" customWidth="1"/>
    <col min="9999" max="9999" width="9.25" style="262" customWidth="1"/>
    <col min="10000" max="10000" width="9" style="262"/>
    <col min="10001" max="10001" width="7.83333333333333" style="262" customWidth="1"/>
    <col min="10002" max="10239" width="9" style="262"/>
    <col min="10240" max="10240" width="3.83333333333333" style="262" customWidth="1"/>
    <col min="10241" max="10241" width="6.16666666666667" style="262" customWidth="1"/>
    <col min="10242" max="10242" width="16.9166666666667" style="262" customWidth="1"/>
    <col min="10243" max="10243" width="13.8333333333333" style="262" customWidth="1"/>
    <col min="10244" max="10244" width="8.66666666666667" style="262" customWidth="1"/>
    <col min="10245" max="10245" width="8.75" style="262" customWidth="1"/>
    <col min="10246" max="10246" width="8.08333333333333" style="262" customWidth="1"/>
    <col min="10247" max="10247" width="6.91666666666667" style="262" customWidth="1"/>
    <col min="10248" max="10248" width="10.5" style="262" customWidth="1"/>
    <col min="10249" max="10252" width="9" style="262" hidden="1" customWidth="1"/>
    <col min="10253" max="10253" width="9.5" style="262" customWidth="1"/>
    <col min="10254" max="10254" width="10.5833333333333" style="262" customWidth="1"/>
    <col min="10255" max="10255" width="9.25" style="262" customWidth="1"/>
    <col min="10256" max="10256" width="9" style="262"/>
    <col min="10257" max="10257" width="7.83333333333333" style="262" customWidth="1"/>
    <col min="10258" max="10495" width="9" style="262"/>
    <col min="10496" max="10496" width="3.83333333333333" style="262" customWidth="1"/>
    <col min="10497" max="10497" width="6.16666666666667" style="262" customWidth="1"/>
    <col min="10498" max="10498" width="16.9166666666667" style="262" customWidth="1"/>
    <col min="10499" max="10499" width="13.8333333333333" style="262" customWidth="1"/>
    <col min="10500" max="10500" width="8.66666666666667" style="262" customWidth="1"/>
    <col min="10501" max="10501" width="8.75" style="262" customWidth="1"/>
    <col min="10502" max="10502" width="8.08333333333333" style="262" customWidth="1"/>
    <col min="10503" max="10503" width="6.91666666666667" style="262" customWidth="1"/>
    <col min="10504" max="10504" width="10.5" style="262" customWidth="1"/>
    <col min="10505" max="10508" width="9" style="262" hidden="1" customWidth="1"/>
    <col min="10509" max="10509" width="9.5" style="262" customWidth="1"/>
    <col min="10510" max="10510" width="10.5833333333333" style="262" customWidth="1"/>
    <col min="10511" max="10511" width="9.25" style="262" customWidth="1"/>
    <col min="10512" max="10512" width="9" style="262"/>
    <col min="10513" max="10513" width="7.83333333333333" style="262" customWidth="1"/>
    <col min="10514" max="10751" width="9" style="262"/>
    <col min="10752" max="10752" width="3.83333333333333" style="262" customWidth="1"/>
    <col min="10753" max="10753" width="6.16666666666667" style="262" customWidth="1"/>
    <col min="10754" max="10754" width="16.9166666666667" style="262" customWidth="1"/>
    <col min="10755" max="10755" width="13.8333333333333" style="262" customWidth="1"/>
    <col min="10756" max="10756" width="8.66666666666667" style="262" customWidth="1"/>
    <col min="10757" max="10757" width="8.75" style="262" customWidth="1"/>
    <col min="10758" max="10758" width="8.08333333333333" style="262" customWidth="1"/>
    <col min="10759" max="10759" width="6.91666666666667" style="262" customWidth="1"/>
    <col min="10760" max="10760" width="10.5" style="262" customWidth="1"/>
    <col min="10761" max="10764" width="9" style="262" hidden="1" customWidth="1"/>
    <col min="10765" max="10765" width="9.5" style="262" customWidth="1"/>
    <col min="10766" max="10766" width="10.5833333333333" style="262" customWidth="1"/>
    <col min="10767" max="10767" width="9.25" style="262" customWidth="1"/>
    <col min="10768" max="10768" width="9" style="262"/>
    <col min="10769" max="10769" width="7.83333333333333" style="262" customWidth="1"/>
    <col min="10770" max="11007" width="9" style="262"/>
    <col min="11008" max="11008" width="3.83333333333333" style="262" customWidth="1"/>
    <col min="11009" max="11009" width="6.16666666666667" style="262" customWidth="1"/>
    <col min="11010" max="11010" width="16.9166666666667" style="262" customWidth="1"/>
    <col min="11011" max="11011" width="13.8333333333333" style="262" customWidth="1"/>
    <col min="11012" max="11012" width="8.66666666666667" style="262" customWidth="1"/>
    <col min="11013" max="11013" width="8.75" style="262" customWidth="1"/>
    <col min="11014" max="11014" width="8.08333333333333" style="262" customWidth="1"/>
    <col min="11015" max="11015" width="6.91666666666667" style="262" customWidth="1"/>
    <col min="11016" max="11016" width="10.5" style="262" customWidth="1"/>
    <col min="11017" max="11020" width="9" style="262" hidden="1" customWidth="1"/>
    <col min="11021" max="11021" width="9.5" style="262" customWidth="1"/>
    <col min="11022" max="11022" width="10.5833333333333" style="262" customWidth="1"/>
    <col min="11023" max="11023" width="9.25" style="262" customWidth="1"/>
    <col min="11024" max="11024" width="9" style="262"/>
    <col min="11025" max="11025" width="7.83333333333333" style="262" customWidth="1"/>
    <col min="11026" max="11263" width="9" style="262"/>
    <col min="11264" max="11264" width="3.83333333333333" style="262" customWidth="1"/>
    <col min="11265" max="11265" width="6.16666666666667" style="262" customWidth="1"/>
    <col min="11266" max="11266" width="16.9166666666667" style="262" customWidth="1"/>
    <col min="11267" max="11267" width="13.8333333333333" style="262" customWidth="1"/>
    <col min="11268" max="11268" width="8.66666666666667" style="262" customWidth="1"/>
    <col min="11269" max="11269" width="8.75" style="262" customWidth="1"/>
    <col min="11270" max="11270" width="8.08333333333333" style="262" customWidth="1"/>
    <col min="11271" max="11271" width="6.91666666666667" style="262" customWidth="1"/>
    <col min="11272" max="11272" width="10.5" style="262" customWidth="1"/>
    <col min="11273" max="11276" width="9" style="262" hidden="1" customWidth="1"/>
    <col min="11277" max="11277" width="9.5" style="262" customWidth="1"/>
    <col min="11278" max="11278" width="10.5833333333333" style="262" customWidth="1"/>
    <col min="11279" max="11279" width="9.25" style="262" customWidth="1"/>
    <col min="11280" max="11280" width="9" style="262"/>
    <col min="11281" max="11281" width="7.83333333333333" style="262" customWidth="1"/>
    <col min="11282" max="11519" width="9" style="262"/>
    <col min="11520" max="11520" width="3.83333333333333" style="262" customWidth="1"/>
    <col min="11521" max="11521" width="6.16666666666667" style="262" customWidth="1"/>
    <col min="11522" max="11522" width="16.9166666666667" style="262" customWidth="1"/>
    <col min="11523" max="11523" width="13.8333333333333" style="262" customWidth="1"/>
    <col min="11524" max="11524" width="8.66666666666667" style="262" customWidth="1"/>
    <col min="11525" max="11525" width="8.75" style="262" customWidth="1"/>
    <col min="11526" max="11526" width="8.08333333333333" style="262" customWidth="1"/>
    <col min="11527" max="11527" width="6.91666666666667" style="262" customWidth="1"/>
    <col min="11528" max="11528" width="10.5" style="262" customWidth="1"/>
    <col min="11529" max="11532" width="9" style="262" hidden="1" customWidth="1"/>
    <col min="11533" max="11533" width="9.5" style="262" customWidth="1"/>
    <col min="11534" max="11534" width="10.5833333333333" style="262" customWidth="1"/>
    <col min="11535" max="11535" width="9.25" style="262" customWidth="1"/>
    <col min="11536" max="11536" width="9" style="262"/>
    <col min="11537" max="11537" width="7.83333333333333" style="262" customWidth="1"/>
    <col min="11538" max="11775" width="9" style="262"/>
    <col min="11776" max="11776" width="3.83333333333333" style="262" customWidth="1"/>
    <col min="11777" max="11777" width="6.16666666666667" style="262" customWidth="1"/>
    <col min="11778" max="11778" width="16.9166666666667" style="262" customWidth="1"/>
    <col min="11779" max="11779" width="13.8333333333333" style="262" customWidth="1"/>
    <col min="11780" max="11780" width="8.66666666666667" style="262" customWidth="1"/>
    <col min="11781" max="11781" width="8.75" style="262" customWidth="1"/>
    <col min="11782" max="11782" width="8.08333333333333" style="262" customWidth="1"/>
    <col min="11783" max="11783" width="6.91666666666667" style="262" customWidth="1"/>
    <col min="11784" max="11784" width="10.5" style="262" customWidth="1"/>
    <col min="11785" max="11788" width="9" style="262" hidden="1" customWidth="1"/>
    <col min="11789" max="11789" width="9.5" style="262" customWidth="1"/>
    <col min="11790" max="11790" width="10.5833333333333" style="262" customWidth="1"/>
    <col min="11791" max="11791" width="9.25" style="262" customWidth="1"/>
    <col min="11792" max="11792" width="9" style="262"/>
    <col min="11793" max="11793" width="7.83333333333333" style="262" customWidth="1"/>
    <col min="11794" max="12031" width="9" style="262"/>
    <col min="12032" max="12032" width="3.83333333333333" style="262" customWidth="1"/>
    <col min="12033" max="12033" width="6.16666666666667" style="262" customWidth="1"/>
    <col min="12034" max="12034" width="16.9166666666667" style="262" customWidth="1"/>
    <col min="12035" max="12035" width="13.8333333333333" style="262" customWidth="1"/>
    <col min="12036" max="12036" width="8.66666666666667" style="262" customWidth="1"/>
    <col min="12037" max="12037" width="8.75" style="262" customWidth="1"/>
    <col min="12038" max="12038" width="8.08333333333333" style="262" customWidth="1"/>
    <col min="12039" max="12039" width="6.91666666666667" style="262" customWidth="1"/>
    <col min="12040" max="12040" width="10.5" style="262" customWidth="1"/>
    <col min="12041" max="12044" width="9" style="262" hidden="1" customWidth="1"/>
    <col min="12045" max="12045" width="9.5" style="262" customWidth="1"/>
    <col min="12046" max="12046" width="10.5833333333333" style="262" customWidth="1"/>
    <col min="12047" max="12047" width="9.25" style="262" customWidth="1"/>
    <col min="12048" max="12048" width="9" style="262"/>
    <col min="12049" max="12049" width="7.83333333333333" style="262" customWidth="1"/>
    <col min="12050" max="12287" width="9" style="262"/>
    <col min="12288" max="12288" width="3.83333333333333" style="262" customWidth="1"/>
    <col min="12289" max="12289" width="6.16666666666667" style="262" customWidth="1"/>
    <col min="12290" max="12290" width="16.9166666666667" style="262" customWidth="1"/>
    <col min="12291" max="12291" width="13.8333333333333" style="262" customWidth="1"/>
    <col min="12292" max="12292" width="8.66666666666667" style="262" customWidth="1"/>
    <col min="12293" max="12293" width="8.75" style="262" customWidth="1"/>
    <col min="12294" max="12294" width="8.08333333333333" style="262" customWidth="1"/>
    <col min="12295" max="12295" width="6.91666666666667" style="262" customWidth="1"/>
    <col min="12296" max="12296" width="10.5" style="262" customWidth="1"/>
    <col min="12297" max="12300" width="9" style="262" hidden="1" customWidth="1"/>
    <col min="12301" max="12301" width="9.5" style="262" customWidth="1"/>
    <col min="12302" max="12302" width="10.5833333333333" style="262" customWidth="1"/>
    <col min="12303" max="12303" width="9.25" style="262" customWidth="1"/>
    <col min="12304" max="12304" width="9" style="262"/>
    <col min="12305" max="12305" width="7.83333333333333" style="262" customWidth="1"/>
    <col min="12306" max="12543" width="9" style="262"/>
    <col min="12544" max="12544" width="3.83333333333333" style="262" customWidth="1"/>
    <col min="12545" max="12545" width="6.16666666666667" style="262" customWidth="1"/>
    <col min="12546" max="12546" width="16.9166666666667" style="262" customWidth="1"/>
    <col min="12547" max="12547" width="13.8333333333333" style="262" customWidth="1"/>
    <col min="12548" max="12548" width="8.66666666666667" style="262" customWidth="1"/>
    <col min="12549" max="12549" width="8.75" style="262" customWidth="1"/>
    <col min="12550" max="12550" width="8.08333333333333" style="262" customWidth="1"/>
    <col min="12551" max="12551" width="6.91666666666667" style="262" customWidth="1"/>
    <col min="12552" max="12552" width="10.5" style="262" customWidth="1"/>
    <col min="12553" max="12556" width="9" style="262" hidden="1" customWidth="1"/>
    <col min="12557" max="12557" width="9.5" style="262" customWidth="1"/>
    <col min="12558" max="12558" width="10.5833333333333" style="262" customWidth="1"/>
    <col min="12559" max="12559" width="9.25" style="262" customWidth="1"/>
    <col min="12560" max="12560" width="9" style="262"/>
    <col min="12561" max="12561" width="7.83333333333333" style="262" customWidth="1"/>
    <col min="12562" max="12799" width="9" style="262"/>
    <col min="12800" max="12800" width="3.83333333333333" style="262" customWidth="1"/>
    <col min="12801" max="12801" width="6.16666666666667" style="262" customWidth="1"/>
    <col min="12802" max="12802" width="16.9166666666667" style="262" customWidth="1"/>
    <col min="12803" max="12803" width="13.8333333333333" style="262" customWidth="1"/>
    <col min="12804" max="12804" width="8.66666666666667" style="262" customWidth="1"/>
    <col min="12805" max="12805" width="8.75" style="262" customWidth="1"/>
    <col min="12806" max="12806" width="8.08333333333333" style="262" customWidth="1"/>
    <col min="12807" max="12807" width="6.91666666666667" style="262" customWidth="1"/>
    <col min="12808" max="12808" width="10.5" style="262" customWidth="1"/>
    <col min="12809" max="12812" width="9" style="262" hidden="1" customWidth="1"/>
    <col min="12813" max="12813" width="9.5" style="262" customWidth="1"/>
    <col min="12814" max="12814" width="10.5833333333333" style="262" customWidth="1"/>
    <col min="12815" max="12815" width="9.25" style="262" customWidth="1"/>
    <col min="12816" max="12816" width="9" style="262"/>
    <col min="12817" max="12817" width="7.83333333333333" style="262" customWidth="1"/>
    <col min="12818" max="13055" width="9" style="262"/>
    <col min="13056" max="13056" width="3.83333333333333" style="262" customWidth="1"/>
    <col min="13057" max="13057" width="6.16666666666667" style="262" customWidth="1"/>
    <col min="13058" max="13058" width="16.9166666666667" style="262" customWidth="1"/>
    <col min="13059" max="13059" width="13.8333333333333" style="262" customWidth="1"/>
    <col min="13060" max="13060" width="8.66666666666667" style="262" customWidth="1"/>
    <col min="13061" max="13061" width="8.75" style="262" customWidth="1"/>
    <col min="13062" max="13062" width="8.08333333333333" style="262" customWidth="1"/>
    <col min="13063" max="13063" width="6.91666666666667" style="262" customWidth="1"/>
    <col min="13064" max="13064" width="10.5" style="262" customWidth="1"/>
    <col min="13065" max="13068" width="9" style="262" hidden="1" customWidth="1"/>
    <col min="13069" max="13069" width="9.5" style="262" customWidth="1"/>
    <col min="13070" max="13070" width="10.5833333333333" style="262" customWidth="1"/>
    <col min="13071" max="13071" width="9.25" style="262" customWidth="1"/>
    <col min="13072" max="13072" width="9" style="262"/>
    <col min="13073" max="13073" width="7.83333333333333" style="262" customWidth="1"/>
    <col min="13074" max="13311" width="9" style="262"/>
    <col min="13312" max="13312" width="3.83333333333333" style="262" customWidth="1"/>
    <col min="13313" max="13313" width="6.16666666666667" style="262" customWidth="1"/>
    <col min="13314" max="13314" width="16.9166666666667" style="262" customWidth="1"/>
    <col min="13315" max="13315" width="13.8333333333333" style="262" customWidth="1"/>
    <col min="13316" max="13316" width="8.66666666666667" style="262" customWidth="1"/>
    <col min="13317" max="13317" width="8.75" style="262" customWidth="1"/>
    <col min="13318" max="13318" width="8.08333333333333" style="262" customWidth="1"/>
    <col min="13319" max="13319" width="6.91666666666667" style="262" customWidth="1"/>
    <col min="13320" max="13320" width="10.5" style="262" customWidth="1"/>
    <col min="13321" max="13324" width="9" style="262" hidden="1" customWidth="1"/>
    <col min="13325" max="13325" width="9.5" style="262" customWidth="1"/>
    <col min="13326" max="13326" width="10.5833333333333" style="262" customWidth="1"/>
    <col min="13327" max="13327" width="9.25" style="262" customWidth="1"/>
    <col min="13328" max="13328" width="9" style="262"/>
    <col min="13329" max="13329" width="7.83333333333333" style="262" customWidth="1"/>
    <col min="13330" max="13567" width="9" style="262"/>
    <col min="13568" max="13568" width="3.83333333333333" style="262" customWidth="1"/>
    <col min="13569" max="13569" width="6.16666666666667" style="262" customWidth="1"/>
    <col min="13570" max="13570" width="16.9166666666667" style="262" customWidth="1"/>
    <col min="13571" max="13571" width="13.8333333333333" style="262" customWidth="1"/>
    <col min="13572" max="13572" width="8.66666666666667" style="262" customWidth="1"/>
    <col min="13573" max="13573" width="8.75" style="262" customWidth="1"/>
    <col min="13574" max="13574" width="8.08333333333333" style="262" customWidth="1"/>
    <col min="13575" max="13575" width="6.91666666666667" style="262" customWidth="1"/>
    <col min="13576" max="13576" width="10.5" style="262" customWidth="1"/>
    <col min="13577" max="13580" width="9" style="262" hidden="1" customWidth="1"/>
    <col min="13581" max="13581" width="9.5" style="262" customWidth="1"/>
    <col min="13582" max="13582" width="10.5833333333333" style="262" customWidth="1"/>
    <col min="13583" max="13583" width="9.25" style="262" customWidth="1"/>
    <col min="13584" max="13584" width="9" style="262"/>
    <col min="13585" max="13585" width="7.83333333333333" style="262" customWidth="1"/>
    <col min="13586" max="13823" width="9" style="262"/>
    <col min="13824" max="13824" width="3.83333333333333" style="262" customWidth="1"/>
    <col min="13825" max="13825" width="6.16666666666667" style="262" customWidth="1"/>
    <col min="13826" max="13826" width="16.9166666666667" style="262" customWidth="1"/>
    <col min="13827" max="13827" width="13.8333333333333" style="262" customWidth="1"/>
    <col min="13828" max="13828" width="8.66666666666667" style="262" customWidth="1"/>
    <col min="13829" max="13829" width="8.75" style="262" customWidth="1"/>
    <col min="13830" max="13830" width="8.08333333333333" style="262" customWidth="1"/>
    <col min="13831" max="13831" width="6.91666666666667" style="262" customWidth="1"/>
    <col min="13832" max="13832" width="10.5" style="262" customWidth="1"/>
    <col min="13833" max="13836" width="9" style="262" hidden="1" customWidth="1"/>
    <col min="13837" max="13837" width="9.5" style="262" customWidth="1"/>
    <col min="13838" max="13838" width="10.5833333333333" style="262" customWidth="1"/>
    <col min="13839" max="13839" width="9.25" style="262" customWidth="1"/>
    <col min="13840" max="13840" width="9" style="262"/>
    <col min="13841" max="13841" width="7.83333333333333" style="262" customWidth="1"/>
    <col min="13842" max="14079" width="9" style="262"/>
    <col min="14080" max="14080" width="3.83333333333333" style="262" customWidth="1"/>
    <col min="14081" max="14081" width="6.16666666666667" style="262" customWidth="1"/>
    <col min="14082" max="14082" width="16.9166666666667" style="262" customWidth="1"/>
    <col min="14083" max="14083" width="13.8333333333333" style="262" customWidth="1"/>
    <col min="14084" max="14084" width="8.66666666666667" style="262" customWidth="1"/>
    <col min="14085" max="14085" width="8.75" style="262" customWidth="1"/>
    <col min="14086" max="14086" width="8.08333333333333" style="262" customWidth="1"/>
    <col min="14087" max="14087" width="6.91666666666667" style="262" customWidth="1"/>
    <col min="14088" max="14088" width="10.5" style="262" customWidth="1"/>
    <col min="14089" max="14092" width="9" style="262" hidden="1" customWidth="1"/>
    <col min="14093" max="14093" width="9.5" style="262" customWidth="1"/>
    <col min="14094" max="14094" width="10.5833333333333" style="262" customWidth="1"/>
    <col min="14095" max="14095" width="9.25" style="262" customWidth="1"/>
    <col min="14096" max="14096" width="9" style="262"/>
    <col min="14097" max="14097" width="7.83333333333333" style="262" customWidth="1"/>
    <col min="14098" max="14335" width="9" style="262"/>
    <col min="14336" max="14336" width="3.83333333333333" style="262" customWidth="1"/>
    <col min="14337" max="14337" width="6.16666666666667" style="262" customWidth="1"/>
    <col min="14338" max="14338" width="16.9166666666667" style="262" customWidth="1"/>
    <col min="14339" max="14339" width="13.8333333333333" style="262" customWidth="1"/>
    <col min="14340" max="14340" width="8.66666666666667" style="262" customWidth="1"/>
    <col min="14341" max="14341" width="8.75" style="262" customWidth="1"/>
    <col min="14342" max="14342" width="8.08333333333333" style="262" customWidth="1"/>
    <col min="14343" max="14343" width="6.91666666666667" style="262" customWidth="1"/>
    <col min="14344" max="14344" width="10.5" style="262" customWidth="1"/>
    <col min="14345" max="14348" width="9" style="262" hidden="1" customWidth="1"/>
    <col min="14349" max="14349" width="9.5" style="262" customWidth="1"/>
    <col min="14350" max="14350" width="10.5833333333333" style="262" customWidth="1"/>
    <col min="14351" max="14351" width="9.25" style="262" customWidth="1"/>
    <col min="14352" max="14352" width="9" style="262"/>
    <col min="14353" max="14353" width="7.83333333333333" style="262" customWidth="1"/>
    <col min="14354" max="14591" width="9" style="262"/>
    <col min="14592" max="14592" width="3.83333333333333" style="262" customWidth="1"/>
    <col min="14593" max="14593" width="6.16666666666667" style="262" customWidth="1"/>
    <col min="14594" max="14594" width="16.9166666666667" style="262" customWidth="1"/>
    <col min="14595" max="14595" width="13.8333333333333" style="262" customWidth="1"/>
    <col min="14596" max="14596" width="8.66666666666667" style="262" customWidth="1"/>
    <col min="14597" max="14597" width="8.75" style="262" customWidth="1"/>
    <col min="14598" max="14598" width="8.08333333333333" style="262" customWidth="1"/>
    <col min="14599" max="14599" width="6.91666666666667" style="262" customWidth="1"/>
    <col min="14600" max="14600" width="10.5" style="262" customWidth="1"/>
    <col min="14601" max="14604" width="9" style="262" hidden="1" customWidth="1"/>
    <col min="14605" max="14605" width="9.5" style="262" customWidth="1"/>
    <col min="14606" max="14606" width="10.5833333333333" style="262" customWidth="1"/>
    <col min="14607" max="14607" width="9.25" style="262" customWidth="1"/>
    <col min="14608" max="14608" width="9" style="262"/>
    <col min="14609" max="14609" width="7.83333333333333" style="262" customWidth="1"/>
    <col min="14610" max="14847" width="9" style="262"/>
    <col min="14848" max="14848" width="3.83333333333333" style="262" customWidth="1"/>
    <col min="14849" max="14849" width="6.16666666666667" style="262" customWidth="1"/>
    <col min="14850" max="14850" width="16.9166666666667" style="262" customWidth="1"/>
    <col min="14851" max="14851" width="13.8333333333333" style="262" customWidth="1"/>
    <col min="14852" max="14852" width="8.66666666666667" style="262" customWidth="1"/>
    <col min="14853" max="14853" width="8.75" style="262" customWidth="1"/>
    <col min="14854" max="14854" width="8.08333333333333" style="262" customWidth="1"/>
    <col min="14855" max="14855" width="6.91666666666667" style="262" customWidth="1"/>
    <col min="14856" max="14856" width="10.5" style="262" customWidth="1"/>
    <col min="14857" max="14860" width="9" style="262" hidden="1" customWidth="1"/>
    <col min="14861" max="14861" width="9.5" style="262" customWidth="1"/>
    <col min="14862" max="14862" width="10.5833333333333" style="262" customWidth="1"/>
    <col min="14863" max="14863" width="9.25" style="262" customWidth="1"/>
    <col min="14864" max="14864" width="9" style="262"/>
    <col min="14865" max="14865" width="7.83333333333333" style="262" customWidth="1"/>
    <col min="14866" max="15103" width="9" style="262"/>
    <col min="15104" max="15104" width="3.83333333333333" style="262" customWidth="1"/>
    <col min="15105" max="15105" width="6.16666666666667" style="262" customWidth="1"/>
    <col min="15106" max="15106" width="16.9166666666667" style="262" customWidth="1"/>
    <col min="15107" max="15107" width="13.8333333333333" style="262" customWidth="1"/>
    <col min="15108" max="15108" width="8.66666666666667" style="262" customWidth="1"/>
    <col min="15109" max="15109" width="8.75" style="262" customWidth="1"/>
    <col min="15110" max="15110" width="8.08333333333333" style="262" customWidth="1"/>
    <col min="15111" max="15111" width="6.91666666666667" style="262" customWidth="1"/>
    <col min="15112" max="15112" width="10.5" style="262" customWidth="1"/>
    <col min="15113" max="15116" width="9" style="262" hidden="1" customWidth="1"/>
    <col min="15117" max="15117" width="9.5" style="262" customWidth="1"/>
    <col min="15118" max="15118" width="10.5833333333333" style="262" customWidth="1"/>
    <col min="15119" max="15119" width="9.25" style="262" customWidth="1"/>
    <col min="15120" max="15120" width="9" style="262"/>
    <col min="15121" max="15121" width="7.83333333333333" style="262" customWidth="1"/>
    <col min="15122" max="15359" width="9" style="262"/>
    <col min="15360" max="15360" width="3.83333333333333" style="262" customWidth="1"/>
    <col min="15361" max="15361" width="6.16666666666667" style="262" customWidth="1"/>
    <col min="15362" max="15362" width="16.9166666666667" style="262" customWidth="1"/>
    <col min="15363" max="15363" width="13.8333333333333" style="262" customWidth="1"/>
    <col min="15364" max="15364" width="8.66666666666667" style="262" customWidth="1"/>
    <col min="15365" max="15365" width="8.75" style="262" customWidth="1"/>
    <col min="15366" max="15366" width="8.08333333333333" style="262" customWidth="1"/>
    <col min="15367" max="15367" width="6.91666666666667" style="262" customWidth="1"/>
    <col min="15368" max="15368" width="10.5" style="262" customWidth="1"/>
    <col min="15369" max="15372" width="9" style="262" hidden="1" customWidth="1"/>
    <col min="15373" max="15373" width="9.5" style="262" customWidth="1"/>
    <col min="15374" max="15374" width="10.5833333333333" style="262" customWidth="1"/>
    <col min="15375" max="15375" width="9.25" style="262" customWidth="1"/>
    <col min="15376" max="15376" width="9" style="262"/>
    <col min="15377" max="15377" width="7.83333333333333" style="262" customWidth="1"/>
    <col min="15378" max="15615" width="9" style="262"/>
    <col min="15616" max="15616" width="3.83333333333333" style="262" customWidth="1"/>
    <col min="15617" max="15617" width="6.16666666666667" style="262" customWidth="1"/>
    <col min="15618" max="15618" width="16.9166666666667" style="262" customWidth="1"/>
    <col min="15619" max="15619" width="13.8333333333333" style="262" customWidth="1"/>
    <col min="15620" max="15620" width="8.66666666666667" style="262" customWidth="1"/>
    <col min="15621" max="15621" width="8.75" style="262" customWidth="1"/>
    <col min="15622" max="15622" width="8.08333333333333" style="262" customWidth="1"/>
    <col min="15623" max="15623" width="6.91666666666667" style="262" customWidth="1"/>
    <col min="15624" max="15624" width="10.5" style="262" customWidth="1"/>
    <col min="15625" max="15628" width="9" style="262" hidden="1" customWidth="1"/>
    <col min="15629" max="15629" width="9.5" style="262" customWidth="1"/>
    <col min="15630" max="15630" width="10.5833333333333" style="262" customWidth="1"/>
    <col min="15631" max="15631" width="9.25" style="262" customWidth="1"/>
    <col min="15632" max="15632" width="9" style="262"/>
    <col min="15633" max="15633" width="7.83333333333333" style="262" customWidth="1"/>
    <col min="15634" max="15871" width="9" style="262"/>
    <col min="15872" max="15872" width="3.83333333333333" style="262" customWidth="1"/>
    <col min="15873" max="15873" width="6.16666666666667" style="262" customWidth="1"/>
    <col min="15874" max="15874" width="16.9166666666667" style="262" customWidth="1"/>
    <col min="15875" max="15875" width="13.8333333333333" style="262" customWidth="1"/>
    <col min="15876" max="15876" width="8.66666666666667" style="262" customWidth="1"/>
    <col min="15877" max="15877" width="8.75" style="262" customWidth="1"/>
    <col min="15878" max="15878" width="8.08333333333333" style="262" customWidth="1"/>
    <col min="15879" max="15879" width="6.91666666666667" style="262" customWidth="1"/>
    <col min="15880" max="15880" width="10.5" style="262" customWidth="1"/>
    <col min="15881" max="15884" width="9" style="262" hidden="1" customWidth="1"/>
    <col min="15885" max="15885" width="9.5" style="262" customWidth="1"/>
    <col min="15886" max="15886" width="10.5833333333333" style="262" customWidth="1"/>
    <col min="15887" max="15887" width="9.25" style="262" customWidth="1"/>
    <col min="15888" max="15888" width="9" style="262"/>
    <col min="15889" max="15889" width="7.83333333333333" style="262" customWidth="1"/>
    <col min="15890" max="16127" width="9" style="262"/>
    <col min="16128" max="16128" width="3.83333333333333" style="262" customWidth="1"/>
    <col min="16129" max="16129" width="6.16666666666667" style="262" customWidth="1"/>
    <col min="16130" max="16130" width="16.9166666666667" style="262" customWidth="1"/>
    <col min="16131" max="16131" width="13.8333333333333" style="262" customWidth="1"/>
    <col min="16132" max="16132" width="8.66666666666667" style="262" customWidth="1"/>
    <col min="16133" max="16133" width="8.75" style="262" customWidth="1"/>
    <col min="16134" max="16134" width="8.08333333333333" style="262" customWidth="1"/>
    <col min="16135" max="16135" width="6.91666666666667" style="262" customWidth="1"/>
    <col min="16136" max="16136" width="10.5" style="262" customWidth="1"/>
    <col min="16137" max="16140" width="9" style="262" hidden="1" customWidth="1"/>
    <col min="16141" max="16141" width="9.5" style="262" customWidth="1"/>
    <col min="16142" max="16142" width="10.5833333333333" style="262" customWidth="1"/>
    <col min="16143" max="16143" width="9.25" style="262" customWidth="1"/>
    <col min="16144" max="16144" width="9" style="262"/>
    <col min="16145" max="16145" width="7.83333333333333" style="262" customWidth="1"/>
    <col min="16146" max="16384" width="9" style="262"/>
  </cols>
  <sheetData>
    <row r="1" spans="1:16">
      <c r="A1" s="264" t="s">
        <v>255</v>
      </c>
      <c r="C1" s="264"/>
      <c r="D1" s="264"/>
      <c r="E1" s="264"/>
      <c r="F1" s="265"/>
      <c r="G1" s="265"/>
      <c r="H1" s="264"/>
      <c r="I1" s="264"/>
      <c r="J1" s="264"/>
      <c r="K1" s="264"/>
      <c r="L1" s="264"/>
      <c r="M1" s="265"/>
      <c r="N1" s="264"/>
      <c r="O1" s="264"/>
      <c r="P1" s="264"/>
    </row>
    <row r="2" ht="28" customHeight="1" spans="1:22">
      <c r="A2" s="266" t="s">
        <v>256</v>
      </c>
      <c r="B2" s="266"/>
      <c r="C2" s="266"/>
      <c r="D2" s="266"/>
      <c r="E2" s="266"/>
      <c r="F2" s="266"/>
      <c r="G2" s="266"/>
      <c r="H2" s="266"/>
      <c r="I2" s="266"/>
      <c r="J2" s="266"/>
      <c r="K2" s="266"/>
      <c r="L2" s="266"/>
      <c r="M2" s="266"/>
      <c r="N2" s="266"/>
      <c r="O2" s="266"/>
      <c r="P2" s="266"/>
      <c r="Q2" s="266"/>
      <c r="R2" s="266"/>
      <c r="S2" s="262"/>
      <c r="T2" s="262"/>
      <c r="U2" s="262"/>
      <c r="V2" s="262"/>
    </row>
    <row r="3" ht="31" customHeight="1" spans="1:22">
      <c r="A3" s="267" t="s">
        <v>257</v>
      </c>
      <c r="B3" s="267" t="s">
        <v>258</v>
      </c>
      <c r="C3" s="267" t="s">
        <v>259</v>
      </c>
      <c r="D3" s="267" t="s">
        <v>260</v>
      </c>
      <c r="E3" s="267" t="s">
        <v>261</v>
      </c>
      <c r="F3" s="268" t="s">
        <v>262</v>
      </c>
      <c r="G3" s="269"/>
      <c r="H3" s="269"/>
      <c r="I3" s="269"/>
      <c r="J3" s="269"/>
      <c r="K3" s="269"/>
      <c r="L3" s="269"/>
      <c r="M3" s="269"/>
      <c r="N3" s="269"/>
      <c r="O3" s="269"/>
      <c r="P3" s="269"/>
      <c r="Q3" s="281"/>
      <c r="R3" s="267"/>
      <c r="S3" s="282" t="s">
        <v>263</v>
      </c>
      <c r="T3" s="282"/>
      <c r="U3" s="282"/>
      <c r="V3" s="282"/>
    </row>
    <row r="4" s="262" customFormat="1" ht="36" spans="1:22">
      <c r="A4" s="267"/>
      <c r="B4" s="267"/>
      <c r="C4" s="267"/>
      <c r="D4" s="267"/>
      <c r="E4" s="267"/>
      <c r="F4" s="270" t="s">
        <v>264</v>
      </c>
      <c r="G4" s="270" t="s">
        <v>265</v>
      </c>
      <c r="H4" s="267" t="s">
        <v>266</v>
      </c>
      <c r="I4" s="267" t="s">
        <v>267</v>
      </c>
      <c r="J4" s="267" t="s">
        <v>268</v>
      </c>
      <c r="K4" s="267" t="s">
        <v>269</v>
      </c>
      <c r="L4" s="267" t="s">
        <v>270</v>
      </c>
      <c r="M4" s="270" t="s">
        <v>271</v>
      </c>
      <c r="N4" s="267" t="s">
        <v>272</v>
      </c>
      <c r="O4" s="267" t="s">
        <v>273</v>
      </c>
      <c r="P4" s="267" t="s">
        <v>274</v>
      </c>
      <c r="Q4" s="267" t="s">
        <v>275</v>
      </c>
      <c r="R4" s="267" t="s">
        <v>276</v>
      </c>
      <c r="S4" s="282" t="s">
        <v>277</v>
      </c>
      <c r="T4" s="282" t="s">
        <v>278</v>
      </c>
      <c r="U4" s="282" t="s">
        <v>279</v>
      </c>
      <c r="V4" s="282" t="s">
        <v>280</v>
      </c>
    </row>
    <row r="5" ht="22" customHeight="1" spans="1:22">
      <c r="A5" s="267" t="s">
        <v>281</v>
      </c>
      <c r="B5" s="271"/>
      <c r="C5" s="271"/>
      <c r="D5" s="271"/>
      <c r="E5" s="267"/>
      <c r="F5" s="270"/>
      <c r="G5" s="270"/>
      <c r="H5" s="267"/>
      <c r="I5" s="267"/>
      <c r="J5" s="277"/>
      <c r="K5" s="277"/>
      <c r="L5" s="278"/>
      <c r="M5" s="279"/>
      <c r="N5" s="267"/>
      <c r="O5" s="267"/>
      <c r="P5" s="267"/>
      <c r="Q5" s="280"/>
      <c r="R5" s="271"/>
      <c r="S5" s="283"/>
      <c r="T5" s="283"/>
      <c r="U5" s="283"/>
      <c r="V5" s="283"/>
    </row>
    <row r="6" ht="25" customHeight="1" spans="1:22">
      <c r="A6" s="272">
        <v>1</v>
      </c>
      <c r="B6" s="273"/>
      <c r="C6" s="274" t="s">
        <v>282</v>
      </c>
      <c r="D6" s="274" t="s">
        <v>283</v>
      </c>
      <c r="E6" s="273" t="s">
        <v>284</v>
      </c>
      <c r="F6" s="275">
        <f>'[3]资金汇总（第一组）'!F8+'[3]资金汇总（第二组）'!F8+600+'[3]资金汇总 (第四组)'!F8+'[3]资金汇总（第五组）'!F8+'[3]资金汇总（第六组）'!F8+'[3]资金汇总（第七组）'!F8+'[3]资金汇总（第八组）'!F8</f>
        <v>13500</v>
      </c>
      <c r="G6" s="275">
        <f>'[3]资金汇总（第一组）'!G8+'[3]资金汇总（第二组）'!G8+400+'[3]资金汇总 (第四组)'!G8+'[3]资金汇总（第五组）'!G8+'[3]资金汇总（第六组）'!G8+'[3]资金汇总（第七组）'!G8+'[3]资金汇总（第八组）'!G8</f>
        <v>10850</v>
      </c>
      <c r="H6" s="276">
        <f t="shared" ref="H6:H11" si="0">G6/F6</f>
        <v>0.803703703703704</v>
      </c>
      <c r="I6" s="275">
        <f>'[3]资金汇总（第一组）'!I8+'[3]资金汇总（第二组）'!I8+600+'[3]资金汇总 (第四组)'!I8+'[3]资金汇总（第五组）'!I8+'[3]资金汇总（第六组）'!I8+'[3]资金汇总（第七组）'!I8+'[3]资金汇总（第八组）'!I8</f>
        <v>600</v>
      </c>
      <c r="J6" s="275">
        <f>'[3]资金汇总（第一组）'!J8+'[3]资金汇总（第二组）'!J8+600+'[3]资金汇总 (第四组)'!J8+'[3]资金汇总（第五组）'!J8+'[3]资金汇总（第六组）'!J8+'[3]资金汇总（第七组）'!J8+'[3]资金汇总（第八组）'!J8</f>
        <v>600</v>
      </c>
      <c r="K6" s="275">
        <f>'[3]资金汇总（第一组）'!K8+'[3]资金汇总（第二组）'!K8+600+'[3]资金汇总 (第四组)'!K8+'[3]资金汇总（第五组）'!K8+'[3]资金汇总（第六组）'!K8+'[3]资金汇总（第七组）'!K8+'[3]资金汇总（第八组）'!K8</f>
        <v>600</v>
      </c>
      <c r="L6" s="275">
        <f>'[3]资金汇总（第一组）'!L8+'[3]资金汇总（第二组）'!L8+600+'[3]资金汇总 (第四组)'!L8+'[3]资金汇总（第五组）'!L8+'[3]资金汇总（第六组）'!L8+'[3]资金汇总（第七组）'!L8+'[3]资金汇总（第八组）'!L8</f>
        <v>600</v>
      </c>
      <c r="M6" s="275">
        <f>'[3]资金汇总（第一组）'!M8+'[3]资金汇总（第二组）'!M8+150+'[3]资金汇总 (第四组)'!M8+'[3]资金汇总（第五组）'!M8+'[3]资金汇总（第六组）'!M8+'[3]资金汇总（第七组）'!M8+'[3]资金汇总（第八组）'!M8</f>
        <v>1859.36</v>
      </c>
      <c r="N6" s="276">
        <f t="shared" ref="N6:N11" si="1">M6/G6</f>
        <v>0.171369585253456</v>
      </c>
      <c r="O6" s="276">
        <f>M6/F6</f>
        <v>0.13773037037037</v>
      </c>
      <c r="P6" s="275">
        <f>G6-M6</f>
        <v>8990.64</v>
      </c>
      <c r="Q6" s="275">
        <f>'[3]资金汇总（第一组）'!O8+'[3]资金汇总（第二组）'!O8+450+'[3]资金汇总 (第四组)'!O8+'[3]资金汇总（第五组）'!O8+'[3]资金汇总（第六组）'!O8+'[3]资金汇总（第七组）'!O8+'[3]资金汇总（第八组）'!O8</f>
        <v>11640.64</v>
      </c>
      <c r="R6" s="275"/>
      <c r="S6" s="275">
        <f>'[3]资金汇总（第一组）'!R8+'[3]资金汇总（第二组）'!R8+'[3]资金汇总 (第四组)'!R8+'[3]资金汇总（第五组）'!R8+'[3]资金汇总（第六组）'!R8+'[3]资金汇总（第七组）'!R8+'[3]资金汇总（第八组）'!R8</f>
        <v>8942.89</v>
      </c>
      <c r="T6" s="275">
        <f>'[3]资金汇总（第一组）'!S8+'[3]资金汇总（第二组）'!S8+'[3]资金汇总 (第四组)'!S8+'[3]资金汇总（第五组）'!S8+'[3]资金汇总（第六组）'!S8+'[3]资金汇总（第七组）'!S8+'[3]资金汇总（第八组）'!S8</f>
        <v>8871.0575</v>
      </c>
      <c r="U6" s="275">
        <f>'[3]资金汇总（第一组）'!T8+'[3]资金汇总（第二组）'!T8+'[3]资金汇总 (第四组)'!T8+'[3]资金汇总（第五组）'!T8+'[3]资金汇总（第六组）'!T8+'[3]资金汇总（第七组）'!T8+'[3]资金汇总（第八组）'!T8</f>
        <v>8778.9175</v>
      </c>
      <c r="V6" s="275"/>
    </row>
    <row r="7" ht="25" customHeight="1" spans="1:22">
      <c r="A7" s="272">
        <v>2</v>
      </c>
      <c r="B7" s="273"/>
      <c r="C7" s="274" t="s">
        <v>282</v>
      </c>
      <c r="D7" s="274" t="s">
        <v>285</v>
      </c>
      <c r="E7" s="273" t="s">
        <v>284</v>
      </c>
      <c r="F7" s="275">
        <f>'[3]资金汇总（第一组）'!F9+'[3]资金汇总（第二组）'!F9+2800.2+'[3]资金汇总 (第四组)'!F9+'[3]资金汇总（第五组）'!F9+'[3]资金汇总（第六组）'!F9+'[3]资金汇总（第七组）'!F9+'[3]资金汇总（第八组）'!F9</f>
        <v>19453.9</v>
      </c>
      <c r="G7" s="275">
        <f>'[3]资金汇总（第一组）'!G9+'[3]资金汇总（第二组）'!G9+1852.9+'[3]资金汇总 (第四组)'!G9+'[3]资金汇总（第五组）'!G9+'[3]资金汇总（第六组）'!G9+'[3]资金汇总（第七组）'!G9+'[3]资金汇总（第八组）'!G9</f>
        <v>16522.77</v>
      </c>
      <c r="H7" s="276">
        <f t="shared" si="0"/>
        <v>0.849329440369283</v>
      </c>
      <c r="I7" s="275">
        <f>'[3]资金汇总（第一组）'!I9+'[3]资金汇总（第二组）'!I9+600+'[3]资金汇总 (第四组)'!I9+'[3]资金汇总（第五组）'!I9+'[3]资金汇总（第六组）'!I9+'[3]资金汇总（第七组）'!I9+'[3]资金汇总（第八组）'!I9</f>
        <v>600</v>
      </c>
      <c r="J7" s="275">
        <f>'[3]资金汇总（第一组）'!J9+'[3]资金汇总（第二组）'!J9+600+'[3]资金汇总 (第四组)'!J9+'[3]资金汇总（第五组）'!J9+'[3]资金汇总（第六组）'!J9+'[3]资金汇总（第七组）'!J9+'[3]资金汇总（第八组）'!J9</f>
        <v>600</v>
      </c>
      <c r="K7" s="275">
        <f>'[3]资金汇总（第一组）'!K9+'[3]资金汇总（第二组）'!K9+600+'[3]资金汇总 (第四组)'!K9+'[3]资金汇总（第五组）'!K9+'[3]资金汇总（第六组）'!K9+'[3]资金汇总（第七组）'!K9+'[3]资金汇总（第八组）'!K9</f>
        <v>600</v>
      </c>
      <c r="L7" s="275">
        <f>'[3]资金汇总（第一组）'!L9+'[3]资金汇总（第二组）'!L9+600+'[3]资金汇总 (第四组)'!L9+'[3]资金汇总（第五组）'!L9+'[3]资金汇总（第六组）'!L9+'[3]资金汇总（第七组）'!L9+'[3]资金汇总（第八组）'!L9</f>
        <v>600</v>
      </c>
      <c r="M7" s="275">
        <f>'[3]资金汇总（第一组）'!M9+'[3]资金汇总（第二组）'!M9+914.13+'[3]资金汇总 (第四组)'!M9+'[3]资金汇总（第五组）'!M9+'[3]资金汇总（第六组）'!M9+'[3]资金汇总（第七组）'!M9+'[3]资金汇总（第八组）'!M9</f>
        <v>4310.9605</v>
      </c>
      <c r="N7" s="276">
        <f t="shared" si="1"/>
        <v>0.260910277150865</v>
      </c>
      <c r="O7" s="276">
        <f t="shared" ref="O7:O18" si="2">M7/F7</f>
        <v>0.221598779679139</v>
      </c>
      <c r="P7" s="275">
        <f t="shared" ref="P7:P18" si="3">G7-M7</f>
        <v>12211.8095</v>
      </c>
      <c r="Q7" s="275">
        <f>'[3]资金汇总（第一组）'!O9+'[3]资金汇总（第二组）'!O9+1886.07+'[3]资金汇总 (第四组)'!O9+'[3]资金汇总（第五组）'!O9+'[3]资金汇总（第六组）'!O9+'[3]资金汇总（第七组）'!O9+'[3]资金汇总（第八组）'!O9</f>
        <v>15142.9395</v>
      </c>
      <c r="R7" s="275"/>
      <c r="S7" s="275">
        <f>'[3]资金汇总（第一组）'!R9+'[3]资金汇总（第二组）'!R9+'[3]资金汇总 (第四组)'!R9+'[3]资金汇总（第五组）'!R9+'[3]资金汇总（第六组）'!R9+'[3]资金汇总（第七组）'!R9+'[3]资金汇总（第八组）'!R9</f>
        <v>1517.6274</v>
      </c>
      <c r="T7" s="275">
        <f>'[3]资金汇总（第一组）'!S9+'[3]资金汇总（第二组）'!S9+'[3]资金汇总 (第四组)'!S9+'[3]资金汇总（第五组）'!S9+'[3]资金汇总（第六组）'!S9+'[3]资金汇总（第七组）'!S9+'[3]资金汇总（第八组）'!S9</f>
        <v>1518.2974</v>
      </c>
      <c r="U7" s="275">
        <f>'[3]资金汇总（第一组）'!T9+'[3]资金汇总（第二组）'!T9+'[3]资金汇总 (第四组)'!T9+'[3]资金汇总（第五组）'!T9+'[3]资金汇总（第六组）'!T9+'[3]资金汇总（第七组）'!T9+'[3]资金汇总（第八组）'!T9</f>
        <v>1508.2474</v>
      </c>
      <c r="V7" s="275"/>
    </row>
    <row r="8" ht="25" customHeight="1" spans="1:22">
      <c r="A8" s="272">
        <v>3</v>
      </c>
      <c r="B8" s="273"/>
      <c r="C8" s="274" t="s">
        <v>282</v>
      </c>
      <c r="D8" s="274" t="s">
        <v>286</v>
      </c>
      <c r="E8" s="273" t="s">
        <v>284</v>
      </c>
      <c r="F8" s="275">
        <f>'[3]资金汇总（第一组）'!F10+'[3]资金汇总（第二组）'!F10+310+'[3]资金汇总 (第四组)'!F10+'[3]资金汇总（第五组）'!F10+'[3]资金汇总（第六组）'!F10+'[3]资金汇总（第七组）'!F10+'[3]资金汇总（第八组）'!F10</f>
        <v>1985</v>
      </c>
      <c r="G8" s="275">
        <f>'[3]资金汇总（第一组）'!G10+'[3]资金汇总（第二组）'!G10+200+'[3]资金汇总 (第四组)'!G10+'[3]资金汇总（第五组）'!G10+'[3]资金汇总（第六组）'!G10+'[3]资金汇总（第七组）'!G10+'[3]资金汇总（第八组）'!G10</f>
        <v>1114</v>
      </c>
      <c r="H8" s="276">
        <f t="shared" si="0"/>
        <v>0.561209068010076</v>
      </c>
      <c r="I8" s="275">
        <f>'[3]资金汇总（第一组）'!I10+'[3]资金汇总（第二组）'!I10+600+'[3]资金汇总 (第四组)'!I10+'[3]资金汇总（第五组）'!I10+'[3]资金汇总（第六组）'!I10+'[3]资金汇总（第七组）'!I10+'[3]资金汇总（第八组）'!I10</f>
        <v>600</v>
      </c>
      <c r="J8" s="275">
        <f>'[3]资金汇总（第一组）'!J10+'[3]资金汇总（第二组）'!J10+600+'[3]资金汇总 (第四组)'!J10+'[3]资金汇总（第五组）'!J10+'[3]资金汇总（第六组）'!J10+'[3]资金汇总（第七组）'!J10+'[3]资金汇总（第八组）'!J10</f>
        <v>600</v>
      </c>
      <c r="K8" s="275">
        <f>'[3]资金汇总（第一组）'!K10+'[3]资金汇总（第二组）'!K10+600+'[3]资金汇总 (第四组)'!K10+'[3]资金汇总（第五组）'!K10+'[3]资金汇总（第六组）'!K10+'[3]资金汇总（第七组）'!K10+'[3]资金汇总（第八组）'!K10</f>
        <v>600</v>
      </c>
      <c r="L8" s="275">
        <f>'[3]资金汇总（第一组）'!L10+'[3]资金汇总（第二组）'!L10+600+'[3]资金汇总 (第四组)'!L10+'[3]资金汇总（第五组）'!L10+'[3]资金汇总（第六组）'!L10+'[3]资金汇总（第七组）'!L10+'[3]资金汇总（第八组）'!L10</f>
        <v>600</v>
      </c>
      <c r="M8" s="275">
        <f>'[3]资金汇总（第一组）'!M10+'[3]资金汇总（第二组）'!M10+90+'[3]资金汇总 (第四组)'!M10+'[3]资金汇总（第五组）'!M10+'[3]资金汇总（第六组）'!M10+'[3]资金汇总（第七组）'!M10+'[3]资金汇总（第八组）'!M10</f>
        <v>884</v>
      </c>
      <c r="N8" s="276">
        <f t="shared" si="1"/>
        <v>0.793536804308797</v>
      </c>
      <c r="O8" s="276">
        <f t="shared" si="2"/>
        <v>0.445340050377834</v>
      </c>
      <c r="P8" s="275">
        <f t="shared" si="3"/>
        <v>230</v>
      </c>
      <c r="Q8" s="275">
        <f>'[3]资金汇总（第一组）'!O10+'[3]资金汇总（第二组）'!O10+220+'[3]资金汇总 (第四组)'!O10+'[3]资金汇总（第五组）'!O10+'[3]资金汇总（第六组）'!O10+'[3]资金汇总（第七组）'!O10+'[3]资金汇总（第八组）'!O10</f>
        <v>1101</v>
      </c>
      <c r="R8" s="275"/>
      <c r="S8" s="275">
        <f>'[3]资金汇总（第一组）'!R10+'[3]资金汇总（第二组）'!R10+'[3]资金汇总 (第四组)'!R10+'[3]资金汇总（第五组）'!R10+'[3]资金汇总（第六组）'!R10+'[3]资金汇总（第七组）'!R10+'[3]资金汇总（第八组）'!R10</f>
        <v>2050.63</v>
      </c>
      <c r="T8" s="275">
        <f>'[3]资金汇总（第一组）'!S10+'[3]资金汇总（第二组）'!S10+'[3]资金汇总 (第四组)'!S10+'[3]资金汇总（第五组）'!S10+'[3]资金汇总（第六组）'!S10+'[3]资金汇总（第七组）'!S10+'[3]资金汇总（第八组）'!S10</f>
        <v>2050.63</v>
      </c>
      <c r="U8" s="275">
        <f>'[3]资金汇总（第一组）'!T10+'[3]资金汇总（第二组）'!T10+'[3]资金汇总 (第四组)'!T10+'[3]资金汇总（第五组）'!T10+'[3]资金汇总（第六组）'!T10+'[3]资金汇总（第七组）'!T10+'[3]资金汇总（第八组）'!T10</f>
        <v>2043.33</v>
      </c>
      <c r="V8" s="275"/>
    </row>
    <row r="9" ht="25" customHeight="1" spans="1:22">
      <c r="A9" s="272">
        <v>4</v>
      </c>
      <c r="B9" s="273"/>
      <c r="C9" s="274" t="s">
        <v>282</v>
      </c>
      <c r="D9" s="274" t="s">
        <v>287</v>
      </c>
      <c r="E9" s="273" t="s">
        <v>284</v>
      </c>
      <c r="F9" s="275">
        <f>'[3]资金汇总（第一组）'!F11+'[3]资金汇总（第二组）'!F11+265+'[3]资金汇总 (第四组)'!F11+'[3]资金汇总（第五组）'!F11+'[3]资金汇总（第六组）'!F11+'[3]资金汇总（第七组）'!F11+'[3]资金汇总（第八组）'!F11</f>
        <v>3360</v>
      </c>
      <c r="G9" s="275">
        <f>'[3]资金汇总（第一组）'!G11+'[3]资金汇总（第二组）'!G11+265+'[3]资金汇总 (第四组)'!G11+'[3]资金汇总（第五组）'!G11+'[3]资金汇总（第六组）'!G11+'[3]资金汇总（第七组）'!G11+'[3]资金汇总（第八组）'!G11</f>
        <v>2875</v>
      </c>
      <c r="H9" s="276">
        <f t="shared" si="0"/>
        <v>0.855654761904762</v>
      </c>
      <c r="I9" s="275">
        <f>'[3]资金汇总（第一组）'!I11+'[3]资金汇总（第二组）'!I11+600+'[3]资金汇总 (第四组)'!I11+'[3]资金汇总（第五组）'!I11+'[3]资金汇总（第六组）'!I11+'[3]资金汇总（第七组）'!I11+'[3]资金汇总（第八组）'!I11</f>
        <v>600</v>
      </c>
      <c r="J9" s="275">
        <f>'[3]资金汇总（第一组）'!J11+'[3]资金汇总（第二组）'!J11+600+'[3]资金汇总 (第四组)'!J11+'[3]资金汇总（第五组）'!J11+'[3]资金汇总（第六组）'!J11+'[3]资金汇总（第七组）'!J11+'[3]资金汇总（第八组）'!J11</f>
        <v>600</v>
      </c>
      <c r="K9" s="275">
        <f>'[3]资金汇总（第一组）'!K11+'[3]资金汇总（第二组）'!K11+600+'[3]资金汇总 (第四组)'!K11+'[3]资金汇总（第五组）'!K11+'[3]资金汇总（第六组）'!K11+'[3]资金汇总（第七组）'!K11+'[3]资金汇总（第八组）'!K11</f>
        <v>600</v>
      </c>
      <c r="L9" s="275">
        <f>'[3]资金汇总（第一组）'!L11+'[3]资金汇总（第二组）'!L11+600+'[3]资金汇总 (第四组)'!L11+'[3]资金汇总（第五组）'!L11+'[3]资金汇总（第六组）'!L11+'[3]资金汇总（第七组）'!L11+'[3]资金汇总（第八组）'!L11</f>
        <v>600</v>
      </c>
      <c r="M9" s="275">
        <f>'[3]资金汇总（第一组）'!M11+'[3]资金汇总（第二组）'!M11+140+'[3]资金汇总 (第四组)'!M11+'[3]资金汇总（第五组）'!M11+'[3]资金汇总（第六组）'!M11+'[3]资金汇总（第七组）'!M11+'[3]资金汇总（第八组）'!M11</f>
        <v>788.01</v>
      </c>
      <c r="N9" s="276">
        <f t="shared" si="1"/>
        <v>0.274090434782609</v>
      </c>
      <c r="O9" s="276">
        <f t="shared" si="2"/>
        <v>0.234526785714286</v>
      </c>
      <c r="P9" s="275">
        <f t="shared" si="3"/>
        <v>2086.99</v>
      </c>
      <c r="Q9" s="275">
        <f>'[3]资金汇总（第一组）'!O11+'[3]资金汇总（第二组）'!O11+125+'[3]资金汇总 (第四组)'!O11+'[3]资金汇总（第五组）'!O11+'[3]资金汇总（第六组）'!O11+'[3]资金汇总（第七组）'!O11+'[3]资金汇总（第八组）'!O11</f>
        <v>2571.99</v>
      </c>
      <c r="R9" s="275"/>
      <c r="S9" s="275">
        <f>'[3]资金汇总（第一组）'!R11+'[3]资金汇总（第二组）'!R11+'[3]资金汇总 (第四组)'!R11+'[3]资金汇总（第五组）'!R11+'[3]资金汇总（第六组）'!R11+'[3]资金汇总（第七组）'!R11+'[3]资金汇总（第八组）'!R11</f>
        <v>204.2389</v>
      </c>
      <c r="T9" s="275">
        <f>'[3]资金汇总（第一组）'!S11+'[3]资金汇总（第二组）'!S11+'[3]资金汇总 (第四组)'!S11+'[3]资金汇总（第五组）'!S11+'[3]资金汇总（第六组）'!S11+'[3]资金汇总（第七组）'!S11+'[3]资金汇总（第八组）'!S11</f>
        <v>197.2629</v>
      </c>
      <c r="U9" s="275">
        <f>'[3]资金汇总（第一组）'!T11+'[3]资金汇总（第二组）'!T11+'[3]资金汇总 (第四组)'!T11+'[3]资金汇总（第五组）'!T11+'[3]资金汇总（第六组）'!T11+'[3]资金汇总（第七组）'!T11+'[3]资金汇总（第八组）'!T11</f>
        <v>144.5729</v>
      </c>
      <c r="V9" s="275"/>
    </row>
    <row r="10" ht="25" customHeight="1" spans="1:22">
      <c r="A10" s="272">
        <v>5</v>
      </c>
      <c r="B10" s="273"/>
      <c r="C10" s="274" t="s">
        <v>282</v>
      </c>
      <c r="D10" s="274" t="s">
        <v>288</v>
      </c>
      <c r="E10" s="273" t="s">
        <v>284</v>
      </c>
      <c r="F10" s="275">
        <f>'[3]资金汇总（第一组）'!F12+'[3]资金汇总（第二组）'!F12+42+'[3]资金汇总 (第四组)'!F12+'[3]资金汇总（第五组）'!F12+'[3]资金汇总（第六组）'!F12+'[3]资金汇总（第七组）'!F12+'[3]资金汇总（第八组）'!F12</f>
        <v>2543</v>
      </c>
      <c r="G10" s="275">
        <f>'[3]资金汇总（第一组）'!G12+'[3]资金汇总（第二组）'!G12+26+'[3]资金汇总 (第四组)'!G12+'[3]资金汇总（第五组）'!G12+'[3]资金汇总（第六组）'!G12+'[3]资金汇总（第七组）'!G12+'[3]资金汇总（第八组）'!G12</f>
        <v>1676</v>
      </c>
      <c r="H10" s="276">
        <f t="shared" si="0"/>
        <v>0.659064097522611</v>
      </c>
      <c r="I10" s="275">
        <f>'[3]资金汇总（第一组）'!I12+'[3]资金汇总（第二组）'!I12+600+'[3]资金汇总 (第四组)'!I12+'[3]资金汇总（第五组）'!I12+'[3]资金汇总（第六组）'!I12+'[3]资金汇总（第七组）'!I12+'[3]资金汇总（第八组）'!I12</f>
        <v>600</v>
      </c>
      <c r="J10" s="275">
        <f>'[3]资金汇总（第一组）'!J12+'[3]资金汇总（第二组）'!J12+600+'[3]资金汇总 (第四组)'!J12+'[3]资金汇总（第五组）'!J12+'[3]资金汇总（第六组）'!J12+'[3]资金汇总（第七组）'!J12+'[3]资金汇总（第八组）'!J12</f>
        <v>600</v>
      </c>
      <c r="K10" s="275">
        <f>'[3]资金汇总（第一组）'!K12+'[3]资金汇总（第二组）'!K12+600+'[3]资金汇总 (第四组)'!K12+'[3]资金汇总（第五组）'!K12+'[3]资金汇总（第六组）'!K12+'[3]资金汇总（第七组）'!K12+'[3]资金汇总（第八组）'!K12</f>
        <v>600</v>
      </c>
      <c r="L10" s="275">
        <f>'[3]资金汇总（第一组）'!L12+'[3]资金汇总（第二组）'!L12+600+'[3]资金汇总 (第四组)'!L12+'[3]资金汇总（第五组）'!L12+'[3]资金汇总（第六组）'!L12+'[3]资金汇总（第七组）'!L12+'[3]资金汇总（第八组）'!L12</f>
        <v>600</v>
      </c>
      <c r="M10" s="275">
        <f>'[3]资金汇总（第一组）'!M12+'[3]资金汇总（第二组）'!M12+18+'[3]资金汇总 (第四组)'!M12+'[3]资金汇总（第五组）'!M12+'[3]资金汇总（第六组）'!M12+'[3]资金汇总（第七组）'!M12+'[3]资金汇总（第八组）'!M12</f>
        <v>501.0757</v>
      </c>
      <c r="N10" s="276">
        <f t="shared" si="1"/>
        <v>0.298971181384248</v>
      </c>
      <c r="O10" s="276">
        <f t="shared" si="2"/>
        <v>0.197041171844278</v>
      </c>
      <c r="P10" s="275">
        <f t="shared" si="3"/>
        <v>1174.9243</v>
      </c>
      <c r="Q10" s="275">
        <f>'[3]资金汇总（第一组）'!O12+'[3]资金汇总（第二组）'!O12+24+'[3]资金汇总 (第四组)'!O12+'[3]资金汇总（第五组）'!O12+'[3]资金汇总（第六组）'!O12+'[3]资金汇总（第七组）'!O12+'[3]资金汇总（第八组）'!O12</f>
        <v>2041.9243</v>
      </c>
      <c r="R10" s="275"/>
      <c r="S10" s="275">
        <f>'[3]资金汇总（第一组）'!R12+'[3]资金汇总（第二组）'!R12+'[3]资金汇总 (第四组)'!R12+'[3]资金汇总（第五组）'!R12+'[3]资金汇总（第六组）'!R12+'[3]资金汇总（第七组）'!R12+'[3]资金汇总（第八组）'!R12</f>
        <v>200</v>
      </c>
      <c r="T10" s="275">
        <f>'[3]资金汇总（第一组）'!S12+'[3]资金汇总（第二组）'!S12+'[3]资金汇总 (第四组)'!S12+'[3]资金汇总（第五组）'!S12+'[3]资金汇总（第六组）'!S12+'[3]资金汇总（第七组）'!S12+'[3]资金汇总（第八组）'!S12</f>
        <v>154</v>
      </c>
      <c r="U10" s="275">
        <f>'[3]资金汇总（第一组）'!T12+'[3]资金汇总（第二组）'!T12+'[3]资金汇总 (第四组)'!T12+'[3]资金汇总（第五组）'!T12+'[3]资金汇总（第六组）'!T12+'[3]资金汇总（第七组）'!T12+'[3]资金汇总（第八组）'!T12</f>
        <v>154</v>
      </c>
      <c r="V10" s="275"/>
    </row>
    <row r="11" s="262" customFormat="1" ht="25" customHeight="1" spans="1:22">
      <c r="A11" s="273"/>
      <c r="B11" s="273"/>
      <c r="C11" s="273"/>
      <c r="D11" s="273" t="s">
        <v>9</v>
      </c>
      <c r="E11" s="273"/>
      <c r="F11" s="275">
        <f t="shared" ref="F11:M11" si="4">SUM(F6:F10)</f>
        <v>40841.9</v>
      </c>
      <c r="G11" s="275">
        <f t="shared" si="4"/>
        <v>33037.77</v>
      </c>
      <c r="H11" s="276">
        <f t="shared" si="0"/>
        <v>0.808918537090586</v>
      </c>
      <c r="I11" s="273">
        <f t="shared" si="4"/>
        <v>3000</v>
      </c>
      <c r="J11" s="273">
        <f t="shared" si="4"/>
        <v>3000</v>
      </c>
      <c r="K11" s="273">
        <f t="shared" si="4"/>
        <v>3000</v>
      </c>
      <c r="L11" s="273">
        <f t="shared" si="4"/>
        <v>3000</v>
      </c>
      <c r="M11" s="280">
        <f t="shared" si="4"/>
        <v>8343.4062</v>
      </c>
      <c r="N11" s="276">
        <f t="shared" si="1"/>
        <v>0.252541445745279</v>
      </c>
      <c r="O11" s="276">
        <f t="shared" si="2"/>
        <v>0.204285456847013</v>
      </c>
      <c r="P11" s="275">
        <f t="shared" si="3"/>
        <v>24694.3638</v>
      </c>
      <c r="Q11" s="275">
        <f>F11-M11</f>
        <v>32498.4938</v>
      </c>
      <c r="R11" s="271"/>
      <c r="S11" s="275">
        <f>SUM(S6:S10)</f>
        <v>12915.3863</v>
      </c>
      <c r="T11" s="275">
        <f>SUM(T6:T10)</f>
        <v>12791.2478</v>
      </c>
      <c r="U11" s="275">
        <f>SUM(U6:U10)</f>
        <v>12629.0678</v>
      </c>
      <c r="V11" s="284"/>
    </row>
    <row r="12" ht="25" customHeight="1" spans="1:22">
      <c r="A12" s="267" t="s">
        <v>289</v>
      </c>
      <c r="B12" s="271"/>
      <c r="C12" s="271"/>
      <c r="D12" s="271"/>
      <c r="E12" s="273"/>
      <c r="F12" s="275"/>
      <c r="G12" s="275"/>
      <c r="H12" s="276"/>
      <c r="I12" s="273"/>
      <c r="J12" s="273"/>
      <c r="K12" s="273"/>
      <c r="L12" s="273"/>
      <c r="M12" s="280"/>
      <c r="N12" s="276"/>
      <c r="O12" s="276"/>
      <c r="P12" s="275"/>
      <c r="Q12" s="280"/>
      <c r="R12" s="271"/>
      <c r="S12" s="285"/>
      <c r="T12" s="285"/>
      <c r="U12" s="285"/>
      <c r="V12" s="284"/>
    </row>
    <row r="13" ht="25" customHeight="1" spans="1:22">
      <c r="A13" s="272">
        <v>1</v>
      </c>
      <c r="B13" s="273"/>
      <c r="C13" s="274" t="s">
        <v>282</v>
      </c>
      <c r="D13" s="274" t="s">
        <v>283</v>
      </c>
      <c r="E13" s="273" t="s">
        <v>290</v>
      </c>
      <c r="F13" s="275">
        <f>'[3]资金汇总（第一组）'!F15+'[3]资金汇总（第二组）'!F15+600+'[3]资金汇总 (第四组)'!F15+'[3]资金汇总（第五组）'!F15+'[3]资金汇总（第六组）'!F15+'[3]资金汇总（第七组）'!F15+'[3]资金汇总（第八组）'!F15</f>
        <v>13500</v>
      </c>
      <c r="G13" s="275">
        <f>'[3]资金汇总（第一组）'!G15+'[3]资金汇总（第二组）'!G15+600+'[3]资金汇总 (第四组)'!G15+'[3]资金汇总（第五组）'!G15+'[3]资金汇总（第六组）'!G15+'[3]资金汇总（第七组）'!G15+'[3]资金汇总（第八组）'!G15</f>
        <v>12205</v>
      </c>
      <c r="H13" s="276">
        <f t="shared" ref="H13:H18" si="5">G13/F13</f>
        <v>0.904074074074074</v>
      </c>
      <c r="I13" s="275">
        <f>'[3]资金汇总（第一组）'!I15+'[3]资金汇总（第二组）'!I15+600+'[3]资金汇总 (第四组)'!I15+'[3]资金汇总（第五组）'!I15+'[3]资金汇总（第六组）'!I15+'[3]资金汇总（第七组）'!I15+'[3]资金汇总（第八组）'!I15</f>
        <v>600</v>
      </c>
      <c r="J13" s="275">
        <f>'[3]资金汇总（第一组）'!J15+'[3]资金汇总（第二组）'!J15+600+'[3]资金汇总 (第四组)'!J15+'[3]资金汇总（第五组）'!J15+'[3]资金汇总（第六组）'!J15+'[3]资金汇总（第七组）'!J15+'[3]资金汇总（第八组）'!J15</f>
        <v>600</v>
      </c>
      <c r="K13" s="275">
        <f>'[3]资金汇总（第一组）'!K15+'[3]资金汇总（第二组）'!K15+600+'[3]资金汇总 (第四组)'!K15+'[3]资金汇总（第五组）'!K15+'[3]资金汇总（第六组）'!K15+'[3]资金汇总（第七组）'!K15+'[3]资金汇总（第八组）'!K15</f>
        <v>600</v>
      </c>
      <c r="L13" s="275">
        <f>'[3]资金汇总（第一组）'!L15+'[3]资金汇总（第二组）'!L15+600+'[3]资金汇总 (第四组)'!L15+'[3]资金汇总（第五组）'!L15+'[3]资金汇总（第六组）'!L15+'[3]资金汇总（第七组）'!L15+'[3]资金汇总（第八组）'!L15</f>
        <v>600</v>
      </c>
      <c r="M13" s="275">
        <f>'[3]资金汇总（第一组）'!M15+'[3]资金汇总（第二组）'!M15+250+'[3]资金汇总 (第四组)'!M15+'[3]资金汇总（第五组）'!M15+'[3]资金汇总（第六组）'!M15+'[3]资金汇总（第七组）'!M15+'[3]资金汇总（第八组）'!M15</f>
        <v>5684.36</v>
      </c>
      <c r="N13" s="276">
        <f t="shared" ref="N13:N18" si="6">M13/G13</f>
        <v>0.465740270380991</v>
      </c>
      <c r="O13" s="276">
        <f t="shared" si="2"/>
        <v>0.421063703703704</v>
      </c>
      <c r="P13" s="275">
        <f t="shared" si="3"/>
        <v>6520.64</v>
      </c>
      <c r="Q13" s="275">
        <f>'[3]资金汇总（第一组）'!O15+'[3]资金汇总（第二组）'!O15+350+'[3]资金汇总 (第四组)'!O15+'[3]资金汇总（第五组）'!O15+'[3]资金汇总（第六组）'!O15+'[3]资金汇总（第七组）'!O15+'[3]资金汇总（第八组）'!O15</f>
        <v>7815.64</v>
      </c>
      <c r="R13" s="275"/>
      <c r="S13" s="275">
        <f>'[3]资金汇总（第一组）'!R15+'[3]资金汇总（第二组）'!R15+'[3]资金汇总 (第四组)'!R15+'[3]资金汇总（第五组）'!R15+'[3]资金汇总（第六组）'!R15+'[3]资金汇总（第七组）'!R15+'[3]资金汇总（第八组）'!R15</f>
        <v>9838.4</v>
      </c>
      <c r="T13" s="275">
        <f>'[3]资金汇总（第一组）'!S15+'[3]资金汇总（第二组）'!S15+'[3]资金汇总 (第四组)'!S15+'[3]资金汇总（第五组）'!S15+'[3]资金汇总（第六组）'!S15+'[3]资金汇总（第七组）'!S15+'[3]资金汇总（第八组）'!S15</f>
        <v>10092.1075</v>
      </c>
      <c r="U13" s="275">
        <f>'[3]资金汇总（第一组）'!T15+'[3]资金汇总（第二组）'!T15+'[3]资金汇总 (第四组)'!T15+'[3]资金汇总（第五组）'!T15+'[3]资金汇总（第六组）'!T15+'[3]资金汇总（第七组）'!T15+'[3]资金汇总（第八组）'!T15</f>
        <v>9948.6175</v>
      </c>
      <c r="V13" s="275"/>
    </row>
    <row r="14" ht="25" customHeight="1" spans="1:22">
      <c r="A14" s="272">
        <v>2</v>
      </c>
      <c r="B14" s="273"/>
      <c r="C14" s="274" t="s">
        <v>282</v>
      </c>
      <c r="D14" s="274" t="s">
        <v>285</v>
      </c>
      <c r="E14" s="273" t="s">
        <v>290</v>
      </c>
      <c r="F14" s="275">
        <f>'[3]资金汇总（第一组）'!F16+'[3]资金汇总（第二组）'!F16+2800.2+'[3]资金汇总 (第四组)'!F16+'[3]资金汇总（第五组）'!F16+'[3]资金汇总（第六组）'!F16+'[3]资金汇总（第七组）'!F16+'[3]资金汇总（第八组）'!F16</f>
        <v>19453.9</v>
      </c>
      <c r="G14" s="275">
        <f>'[3]资金汇总（第一组）'!G16+'[3]资金汇总（第二组）'!G16+2800.2+'[3]资金汇总 (第四组)'!G16+'[3]资金汇总（第五组）'!G16+'[3]资金汇总（第六组）'!G16+'[3]资金汇总（第七组）'!G16+'[3]资金汇总（第八组）'!G16</f>
        <v>18768.82</v>
      </c>
      <c r="H14" s="276">
        <f t="shared" si="5"/>
        <v>0.964784439109896</v>
      </c>
      <c r="I14" s="275">
        <f>'[3]资金汇总（第一组）'!I16+'[3]资金汇总（第二组）'!I16+600+'[3]资金汇总 (第四组)'!I16+'[3]资金汇总（第五组）'!I16+'[3]资金汇总（第六组）'!I16+'[3]资金汇总（第七组）'!I16+'[3]资金汇总（第八组）'!I16</f>
        <v>600</v>
      </c>
      <c r="J14" s="275">
        <f>'[3]资金汇总（第一组）'!J16+'[3]资金汇总（第二组）'!J16+600+'[3]资金汇总 (第四组)'!J16+'[3]资金汇总（第五组）'!J16+'[3]资金汇总（第六组）'!J16+'[3]资金汇总（第七组）'!J16+'[3]资金汇总（第八组）'!J16</f>
        <v>600</v>
      </c>
      <c r="K14" s="275">
        <f>'[3]资金汇总（第一组）'!K16+'[3]资金汇总（第二组）'!K16+600+'[3]资金汇总 (第四组)'!K16+'[3]资金汇总（第五组）'!K16+'[3]资金汇总（第六组）'!K16+'[3]资金汇总（第七组）'!K16+'[3]资金汇总（第八组）'!K16</f>
        <v>600</v>
      </c>
      <c r="L14" s="275">
        <f>'[3]资金汇总（第一组）'!L16+'[3]资金汇总（第二组）'!L16+600+'[3]资金汇总 (第四组)'!L16+'[3]资金汇总（第五组）'!L16+'[3]资金汇总（第六组）'!L16+'[3]资金汇总（第七组）'!L16+'[3]资金汇总（第八组）'!L16</f>
        <v>600</v>
      </c>
      <c r="M14" s="275">
        <f>'[3]资金汇总（第一组）'!M16+'[3]资金汇总（第二组）'!M16+2135.0565+'[3]资金汇总 (第四组)'!M16+'[3]资金汇总（第五组）'!M16+'[3]资金汇总（第六组）'!M16+'[3]资金汇总（第七组）'!M16+'[3]资金汇总（第八组）'!M16</f>
        <v>13024.69372</v>
      </c>
      <c r="N14" s="276">
        <f t="shared" si="6"/>
        <v>0.693953787185343</v>
      </c>
      <c r="O14" s="276">
        <f t="shared" si="2"/>
        <v>0.669515815337799</v>
      </c>
      <c r="P14" s="275">
        <f t="shared" si="3"/>
        <v>5744.12628</v>
      </c>
      <c r="Q14" s="275">
        <f>'[3]资金汇总（第一组）'!O16+'[3]资金汇总（第二组）'!O16+665.1435+'[3]资金汇总 (第四组)'!O16+'[3]资金汇总（第五组）'!O16+'[3]资金汇总（第六组）'!O16+'[3]资金汇总（第七组）'!O16+'[3]资金汇总（第八组）'!O16</f>
        <v>6429.20628</v>
      </c>
      <c r="R14" s="275"/>
      <c r="S14" s="275">
        <f>'[3]资金汇总（第一组）'!R16+'[3]资金汇总（第二组）'!R16+'[3]资金汇总 (第四组)'!R16+'[3]资金汇总（第五组）'!R16+'[3]资金汇总（第六组）'!R16+'[3]资金汇总（第七组）'!R16+'[3]资金汇总（第八组）'!R16</f>
        <v>3586.6094</v>
      </c>
      <c r="T14" s="275">
        <f>'[3]资金汇总（第一组）'!S16+'[3]资金汇总（第二组）'!S16+'[3]资金汇总 (第四组)'!S16+'[3]资金汇总（第五组）'!S16+'[3]资金汇总（第六组）'!S16+'[3]资金汇总（第七组）'!S16+'[3]资金汇总（第八组）'!S16</f>
        <v>3393.5274</v>
      </c>
      <c r="U14" s="275">
        <f>'[3]资金汇总（第一组）'!T16+'[3]资金汇总（第二组）'!T16+'[3]资金汇总 (第四组)'!T16+'[3]资金汇总（第五组）'!T16+'[3]资金汇总（第六组）'!T16+'[3]资金汇总（第七组）'!T16+'[3]资金汇总（第八组）'!T16</f>
        <v>3383.5274</v>
      </c>
      <c r="V14" s="275"/>
    </row>
    <row r="15" ht="25" customHeight="1" spans="1:22">
      <c r="A15" s="272">
        <v>3</v>
      </c>
      <c r="B15" s="273"/>
      <c r="C15" s="274" t="s">
        <v>282</v>
      </c>
      <c r="D15" s="274" t="s">
        <v>286</v>
      </c>
      <c r="E15" s="273" t="s">
        <v>290</v>
      </c>
      <c r="F15" s="275">
        <f>'[3]资金汇总（第一组）'!F17+'[3]资金汇总（第二组）'!F17+310+'[3]资金汇总 (第四组)'!F17+'[3]资金汇总（第五组）'!F17+'[3]资金汇总（第六组）'!F17+'[3]资金汇总（第七组）'!F17+'[3]资金汇总（第八组）'!F17</f>
        <v>1985</v>
      </c>
      <c r="G15" s="275">
        <f>'[3]资金汇总（第一组）'!G17+'[3]资金汇总（第二组）'!G17+310+'[3]资金汇总 (第四组)'!G17+'[3]资金汇总（第五组）'!G17+'[3]资金汇总（第六组）'!G17+'[3]资金汇总（第七组）'!G17+'[3]资金汇总（第八组）'!G17</f>
        <v>1580</v>
      </c>
      <c r="H15" s="276">
        <f t="shared" si="5"/>
        <v>0.795969773299748</v>
      </c>
      <c r="I15" s="275">
        <f>'[3]资金汇总（第一组）'!I17+'[3]资金汇总（第二组）'!I17+600+'[3]资金汇总 (第四组)'!I17+'[3]资金汇总（第五组）'!I17+'[3]资金汇总（第六组）'!I17+'[3]资金汇总（第七组）'!I17+'[3]资金汇总（第八组）'!I17</f>
        <v>600</v>
      </c>
      <c r="J15" s="275">
        <f>'[3]资金汇总（第一组）'!J17+'[3]资金汇总（第二组）'!J17+600+'[3]资金汇总 (第四组)'!J17+'[3]资金汇总（第五组）'!J17+'[3]资金汇总（第六组）'!J17+'[3]资金汇总（第七组）'!J17+'[3]资金汇总（第八组）'!J17</f>
        <v>600</v>
      </c>
      <c r="K15" s="275">
        <f>'[3]资金汇总（第一组）'!K17+'[3]资金汇总（第二组）'!K17+600+'[3]资金汇总 (第四组)'!K17+'[3]资金汇总（第五组）'!K17+'[3]资金汇总（第六组）'!K17+'[3]资金汇总（第七组）'!K17+'[3]资金汇总（第八组）'!K17</f>
        <v>600</v>
      </c>
      <c r="L15" s="275">
        <f>'[3]资金汇总（第一组）'!L17+'[3]资金汇总（第二组）'!L17+600+'[3]资金汇总 (第四组)'!L17+'[3]资金汇总（第五组）'!L17+'[3]资金汇总（第六组）'!L17+'[3]资金汇总（第七组）'!L17+'[3]资金汇总（第八组）'!L17</f>
        <v>600</v>
      </c>
      <c r="M15" s="275">
        <f>'[3]资金汇总（第一组）'!M17+'[3]资金汇总（第二组）'!M17+310+'[3]资金汇总 (第四组)'!M17+'[3]资金汇总（第五组）'!M17+'[3]资金汇总（第六组）'!M17+'[3]资金汇总（第七组）'!M17+'[3]资金汇总（第八组）'!M17</f>
        <v>1530</v>
      </c>
      <c r="N15" s="276">
        <f t="shared" si="6"/>
        <v>0.968354430379747</v>
      </c>
      <c r="O15" s="276">
        <f t="shared" si="2"/>
        <v>0.770780856423174</v>
      </c>
      <c r="P15" s="275">
        <f t="shared" si="3"/>
        <v>50</v>
      </c>
      <c r="Q15" s="275">
        <f>'[3]资金汇总（第一组）'!O17+'[3]资金汇总（第二组）'!O17+'[3]资金汇总 (第四组)'!O17+'[3]资金汇总（第五组）'!O17+'[3]资金汇总（第六组）'!O17+'[3]资金汇总（第七组）'!O17+'[3]资金汇总（第八组）'!O17</f>
        <v>455</v>
      </c>
      <c r="R15" s="275"/>
      <c r="S15" s="275">
        <f>'[3]资金汇总（第一组）'!R17+'[3]资金汇总（第二组）'!R17+'[3]资金汇总 (第四组)'!R17+'[3]资金汇总（第五组）'!R17+'[3]资金汇总（第六组）'!R17+'[3]资金汇总（第七组）'!R17+'[3]资金汇总（第八组）'!R17</f>
        <v>3998.63</v>
      </c>
      <c r="T15" s="275">
        <f>'[3]资金汇总（第一组）'!S17+'[3]资金汇总（第二组）'!S17+'[3]资金汇总 (第四组)'!S17+'[3]资金汇总（第五组）'!S17+'[3]资金汇总（第六组）'!S17+'[3]资金汇总（第七组）'!S17+'[3]资金汇总（第八组）'!S17</f>
        <v>3974.75</v>
      </c>
      <c r="U15" s="275">
        <f>'[3]资金汇总（第一组）'!T17+'[3]资金汇总（第二组）'!T17+'[3]资金汇总 (第四组)'!T17+'[3]资金汇总（第五组）'!T17+'[3]资金汇总（第六组）'!T17+'[3]资金汇总（第七组）'!T17+'[3]资金汇总（第八组）'!T17</f>
        <v>2636.45</v>
      </c>
      <c r="V15" s="275"/>
    </row>
    <row r="16" ht="25" customHeight="1" spans="1:22">
      <c r="A16" s="272">
        <v>4</v>
      </c>
      <c r="B16" s="273"/>
      <c r="C16" s="274" t="s">
        <v>282</v>
      </c>
      <c r="D16" s="274" t="s">
        <v>287</v>
      </c>
      <c r="E16" s="273" t="s">
        <v>290</v>
      </c>
      <c r="F16" s="275">
        <f>'[3]资金汇总（第一组）'!F18+'[3]资金汇总（第二组）'!F18+265+'[3]资金汇总 (第四组)'!F18+'[3]资金汇总（第五组）'!F18+'[3]资金汇总（第六组）'!F18+'[3]资金汇总（第七组）'!F18+'[3]资金汇总（第八组）'!F18</f>
        <v>3335</v>
      </c>
      <c r="G16" s="275">
        <f>'[3]资金汇总（第一组）'!G18+'[3]资金汇总（第二组）'!G18+265+'[3]资金汇总 (第四组)'!G18+'[3]资金汇总（第五组）'!G18+'[3]资金汇总（第六组）'!G18+'[3]资金汇总（第七组）'!G18+'[3]资金汇总（第八组）'!G18</f>
        <v>3220</v>
      </c>
      <c r="H16" s="276">
        <f t="shared" si="5"/>
        <v>0.96551724137931</v>
      </c>
      <c r="I16" s="275">
        <f>'[3]资金汇总（第一组）'!I18+'[3]资金汇总（第二组）'!I18+600+'[3]资金汇总 (第四组)'!I18+'[3]资金汇总（第五组）'!I18+'[3]资金汇总（第六组）'!I18+'[3]资金汇总（第七组）'!I18+'[3]资金汇总（第八组）'!I18</f>
        <v>600</v>
      </c>
      <c r="J16" s="275">
        <f>'[3]资金汇总（第一组）'!J18+'[3]资金汇总（第二组）'!J18+600+'[3]资金汇总 (第四组)'!J18+'[3]资金汇总（第五组）'!J18+'[3]资金汇总（第六组）'!J18+'[3]资金汇总（第七组）'!J18+'[3]资金汇总（第八组）'!J18</f>
        <v>600</v>
      </c>
      <c r="K16" s="275">
        <f>'[3]资金汇总（第一组）'!K18+'[3]资金汇总（第二组）'!K18+600+'[3]资金汇总 (第四组)'!K18+'[3]资金汇总（第五组）'!K18+'[3]资金汇总（第六组）'!K18+'[3]资金汇总（第七组）'!K18+'[3]资金汇总（第八组）'!K18</f>
        <v>600</v>
      </c>
      <c r="L16" s="275">
        <f>'[3]资金汇总（第一组）'!L18+'[3]资金汇总（第二组）'!L18+600+'[3]资金汇总 (第四组)'!L18+'[3]资金汇总（第五组）'!L18+'[3]资金汇总（第六组）'!L18+'[3]资金汇总（第七组）'!L18+'[3]资金汇总（第八组）'!L18</f>
        <v>600</v>
      </c>
      <c r="M16" s="275">
        <f>'[3]资金汇总（第一组）'!M18+'[3]资金汇总（第二组）'!M18+170+'[3]资金汇总 (第四组)'!M18+'[3]资金汇总（第五组）'!M18+'[3]资金汇总（第六组）'!M18+'[3]资金汇总（第七组）'!M18+'[3]资金汇总（第八组）'!M18</f>
        <v>2060.62</v>
      </c>
      <c r="N16" s="276">
        <f t="shared" si="6"/>
        <v>0.639944099378882</v>
      </c>
      <c r="O16" s="276">
        <f t="shared" si="2"/>
        <v>0.617877061469265</v>
      </c>
      <c r="P16" s="275">
        <f t="shared" si="3"/>
        <v>1159.38</v>
      </c>
      <c r="Q16" s="275">
        <f>'[3]资金汇总（第一组）'!O18+'[3]资金汇总（第二组）'!O18+95+'[3]资金汇总 (第四组)'!O18+'[3]资金汇总（第五组）'!O18+'[3]资金汇总（第六组）'!O18+'[3]资金汇总（第七组）'!O18+'[3]资金汇总（第八组）'!O18</f>
        <v>1274.38</v>
      </c>
      <c r="R16" s="275"/>
      <c r="S16" s="275">
        <f>'[3]资金汇总（第一组）'!R18+'[3]资金汇总（第二组）'!R18+'[3]资金汇总 (第四组)'!R18+'[3]资金汇总（第五组）'!R18+'[3]资金汇总（第六组）'!R18+'[3]资金汇总（第七组）'!R18+'[3]资金汇总（第八组）'!R18</f>
        <v>250.9689</v>
      </c>
      <c r="T16" s="275">
        <f>'[3]资金汇总（第一组）'!S18+'[3]资金汇总（第二组）'!S18+'[3]资金汇总 (第四组)'!S18+'[3]资金汇总（第五组）'!S18+'[3]资金汇总（第六组）'!S18+'[3]资金汇总（第七组）'!S18+'[3]资金汇总（第八组）'!S18</f>
        <v>236.1589</v>
      </c>
      <c r="U16" s="275">
        <f>'[3]资金汇总（第一组）'!T18+'[3]资金汇总（第二组）'!T18+'[3]资金汇总 (第四组)'!T18+'[3]资金汇总（第五组）'!T18+'[3]资金汇总（第六组）'!T18+'[3]资金汇总（第七组）'!T18+'[3]资金汇总（第八组）'!T18</f>
        <v>218.5589</v>
      </c>
      <c r="V16" s="275"/>
    </row>
    <row r="17" ht="25" customHeight="1" spans="1:22">
      <c r="A17" s="272">
        <v>5</v>
      </c>
      <c r="B17" s="273"/>
      <c r="C17" s="274" t="s">
        <v>282</v>
      </c>
      <c r="D17" s="274" t="s">
        <v>288</v>
      </c>
      <c r="E17" s="273" t="s">
        <v>290</v>
      </c>
      <c r="F17" s="275">
        <f>'[3]资金汇总（第一组）'!F19+'[3]资金汇总（第二组）'!F19+42+'[3]资金汇总 (第四组)'!F19+'[3]资金汇总（第五组）'!F19+'[3]资金汇总（第六组）'!F19+'[3]资金汇总（第七组）'!F19+'[3]资金汇总（第八组）'!F19</f>
        <v>2568</v>
      </c>
      <c r="G17" s="275">
        <f>'[3]资金汇总（第一组）'!G19+'[3]资金汇总（第二组）'!G19+42+'[3]资金汇总 (第四组)'!G19+'[3]资金汇总（第五组）'!G19+'[3]资金汇总（第六组）'!G19+'[3]资金汇总（第七组）'!G19+'[3]资金汇总（第八组）'!G19</f>
        <v>2338</v>
      </c>
      <c r="H17" s="276">
        <f t="shared" si="5"/>
        <v>0.910436137071651</v>
      </c>
      <c r="I17" s="275">
        <f>'[3]资金汇总（第一组）'!I19+'[3]资金汇总（第二组）'!I19+600+'[3]资金汇总 (第四组)'!I19+'[3]资金汇总（第五组）'!I19+'[3]资金汇总（第六组）'!I19+'[3]资金汇总（第七组）'!I19+'[3]资金汇总（第八组）'!I19</f>
        <v>600</v>
      </c>
      <c r="J17" s="275">
        <f>'[3]资金汇总（第一组）'!J19+'[3]资金汇总（第二组）'!J19+600+'[3]资金汇总 (第四组)'!J19+'[3]资金汇总（第五组）'!J19+'[3]资金汇总（第六组）'!J19+'[3]资金汇总（第七组）'!J19+'[3]资金汇总（第八组）'!J19</f>
        <v>600</v>
      </c>
      <c r="K17" s="275">
        <f>'[3]资金汇总（第一组）'!K19+'[3]资金汇总（第二组）'!K19+600+'[3]资金汇总 (第四组)'!K19+'[3]资金汇总（第五组）'!K19+'[3]资金汇总（第六组）'!K19+'[3]资金汇总（第七组）'!K19+'[3]资金汇总（第八组）'!K19</f>
        <v>600</v>
      </c>
      <c r="L17" s="275">
        <f>'[3]资金汇总（第一组）'!L19+'[3]资金汇总（第二组）'!L19+600+'[3]资金汇总 (第四组)'!L19+'[3]资金汇总（第五组）'!L19+'[3]资金汇总（第六组）'!L19+'[3]资金汇总（第七组）'!L19+'[3]资金汇总（第八组）'!L19</f>
        <v>600</v>
      </c>
      <c r="M17" s="275">
        <f>'[3]资金汇总（第一组）'!M19+'[3]资金汇总（第二组）'!M19+31.0415+'[3]资金汇总 (第四组)'!M19+'[3]资金汇总（第五组）'!M19+'[3]资金汇总（第六组）'!M19+'[3]资金汇总（第七组）'!M19+'[3]资金汇总（第八组）'!M19</f>
        <v>1705.523</v>
      </c>
      <c r="N17" s="276">
        <f t="shared" si="6"/>
        <v>0.729479469632164</v>
      </c>
      <c r="O17" s="276">
        <f t="shared" si="2"/>
        <v>0.664144470404984</v>
      </c>
      <c r="P17" s="275">
        <f t="shared" si="3"/>
        <v>632.477</v>
      </c>
      <c r="Q17" s="275">
        <f>'[3]资金汇总（第一组）'!O19+'[3]资金汇总（第二组）'!O19+10.9585+'[3]资金汇总 (第四组)'!O19+'[3]资金汇总（第五组）'!O19+'[3]资金汇总（第六组）'!O19+'[3]资金汇总（第七组）'!O19+'[3]资金汇总（第八组）'!O19</f>
        <v>862.477</v>
      </c>
      <c r="R17" s="275"/>
      <c r="S17" s="275">
        <f>'[3]资金汇总（第一组）'!R19+'[3]资金汇总（第二组）'!R19+'[3]资金汇总 (第四组)'!R19+'[3]资金汇总（第五组）'!R19+'[3]资金汇总（第六组）'!R19+'[3]资金汇总（第七组）'!R19+'[3]资金汇总（第八组）'!R19</f>
        <v>233.9</v>
      </c>
      <c r="T17" s="275">
        <f>'[3]资金汇总（第一组）'!S19+'[3]资金汇总（第二组）'!S19+'[3]资金汇总 (第四组)'!S19+'[3]资金汇总（第五组）'!S19+'[3]资金汇总（第六组）'!S19+'[3]资金汇总（第七组）'!S19+'[3]资金汇总（第八组）'!S19</f>
        <v>187.9</v>
      </c>
      <c r="U17" s="275">
        <f>'[3]资金汇总（第一组）'!T19+'[3]资金汇总（第二组）'!T19+'[3]资金汇总 (第四组)'!T19+'[3]资金汇总（第五组）'!T19+'[3]资金汇总（第六组）'!T19+'[3]资金汇总（第七组）'!T19+'[3]资金汇总（第八组）'!T19</f>
        <v>187.9</v>
      </c>
      <c r="V17" s="275"/>
    </row>
    <row r="18" s="262" customFormat="1" ht="25" customHeight="1" spans="1:22">
      <c r="A18" s="273"/>
      <c r="B18" s="273"/>
      <c r="C18" s="273"/>
      <c r="D18" s="273" t="s">
        <v>9</v>
      </c>
      <c r="E18" s="273"/>
      <c r="F18" s="275">
        <f t="shared" ref="F18:M18" si="7">SUM(F13:F17)</f>
        <v>40841.9</v>
      </c>
      <c r="G18" s="275">
        <f t="shared" si="7"/>
        <v>38111.82</v>
      </c>
      <c r="H18" s="276">
        <f t="shared" si="5"/>
        <v>0.933154921783756</v>
      </c>
      <c r="I18" s="273">
        <f t="shared" si="7"/>
        <v>3000</v>
      </c>
      <c r="J18" s="273">
        <f t="shared" si="7"/>
        <v>3000</v>
      </c>
      <c r="K18" s="273">
        <f t="shared" si="7"/>
        <v>3000</v>
      </c>
      <c r="L18" s="273">
        <f t="shared" si="7"/>
        <v>3000</v>
      </c>
      <c r="M18" s="275">
        <f t="shared" si="7"/>
        <v>24005.19672</v>
      </c>
      <c r="N18" s="276">
        <f t="shared" si="6"/>
        <v>0.629862250608866</v>
      </c>
      <c r="O18" s="276">
        <f t="shared" si="2"/>
        <v>0.587759059201457</v>
      </c>
      <c r="P18" s="275">
        <f t="shared" si="3"/>
        <v>14106.62328</v>
      </c>
      <c r="Q18" s="275">
        <f>F18-M18</f>
        <v>16836.70328</v>
      </c>
      <c r="R18" s="271"/>
      <c r="S18" s="280">
        <f>SUM(S13:S17)</f>
        <v>17908.5083</v>
      </c>
      <c r="T18" s="280">
        <f>SUM(T13:T17)</f>
        <v>17884.4438</v>
      </c>
      <c r="U18" s="280">
        <f>SUM(U13:U17)</f>
        <v>16375.0538</v>
      </c>
      <c r="V18" s="271"/>
    </row>
    <row r="19" ht="14.4" spans="19:22">
      <c r="S19" s="262"/>
      <c r="T19" s="262"/>
      <c r="U19" s="262"/>
      <c r="V19" s="262"/>
    </row>
    <row r="20" ht="14.4" spans="19:22">
      <c r="S20" s="262"/>
      <c r="T20" s="262"/>
      <c r="U20" s="262"/>
      <c r="V20" s="262"/>
    </row>
    <row r="21" ht="14.4" spans="19:22">
      <c r="S21" s="262"/>
      <c r="T21" s="263">
        <f>S18-T18</f>
        <v>24.0645000000004</v>
      </c>
      <c r="U21" s="262"/>
      <c r="V21" s="262"/>
    </row>
    <row r="22" ht="14.4" spans="19:22">
      <c r="S22" s="262"/>
      <c r="T22" s="262"/>
      <c r="U22" s="262"/>
      <c r="V22" s="262"/>
    </row>
    <row r="23" ht="14.4" spans="19:22">
      <c r="S23" s="262"/>
      <c r="T23" s="262"/>
      <c r="U23" s="262"/>
      <c r="V23" s="262"/>
    </row>
    <row r="24" ht="14.4" spans="19:22">
      <c r="S24" s="262"/>
      <c r="T24" s="262"/>
      <c r="U24" s="262"/>
      <c r="V24" s="262"/>
    </row>
    <row r="25" ht="14.4" spans="19:22">
      <c r="S25" s="262"/>
      <c r="T25" s="262"/>
      <c r="U25" s="262"/>
      <c r="V25" s="262"/>
    </row>
    <row r="26" ht="14.4" spans="19:22">
      <c r="S26" s="262"/>
      <c r="T26" s="262"/>
      <c r="U26" s="262"/>
      <c r="V26" s="262"/>
    </row>
    <row r="27" ht="14.4" spans="19:22">
      <c r="S27" s="262"/>
      <c r="T27" s="262"/>
      <c r="U27" s="262"/>
      <c r="V27" s="262"/>
    </row>
  </sheetData>
  <mergeCells count="10">
    <mergeCell ref="A2:R2"/>
    <mergeCell ref="F3:Q3"/>
    <mergeCell ref="S3:V3"/>
    <mergeCell ref="A5:D5"/>
    <mergeCell ref="A12:D12"/>
    <mergeCell ref="A3:A4"/>
    <mergeCell ref="B3:B4"/>
    <mergeCell ref="C3:C4"/>
    <mergeCell ref="D3:D4"/>
    <mergeCell ref="E3:E4"/>
  </mergeCells>
  <pageMargins left="0.944444444444444" right="0.275" top="1" bottom="0.472222222222222" header="0.511805555555556" footer="0.511805555555556"/>
  <pageSetup paperSize="9" firstPageNumber="27" orientation="landscape" useFirstPageNumber="1" horizontalDpi="600"/>
  <headerFooter>
    <oddFooter>&amp;C-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8"/>
  <sheetViews>
    <sheetView workbookViewId="0">
      <pane xSplit="5" ySplit="1" topLeftCell="F108" activePane="bottomRight" state="frozen"/>
      <selection/>
      <selection pane="topRight"/>
      <selection pane="bottomLeft"/>
      <selection pane="bottomRight" activeCell="A1" sqref="A$1:I$1048576"/>
    </sheetView>
  </sheetViews>
  <sheetFormatPr defaultColWidth="9" defaultRowHeight="14.4"/>
  <cols>
    <col min="1" max="1" width="6.33333333333333" style="232" customWidth="1"/>
    <col min="2" max="2" width="7.66666666666667" style="233" customWidth="1"/>
    <col min="3" max="3" width="12.1666666666667" style="233" customWidth="1"/>
    <col min="4" max="4" width="20.6296296296296" style="233" customWidth="1"/>
    <col min="5" max="5" width="19.1296296296296" style="233" customWidth="1"/>
    <col min="6" max="6" width="0.25" style="232" hidden="1" customWidth="1"/>
    <col min="7" max="7" width="2.87962962962963" style="234" hidden="1" customWidth="1"/>
    <col min="8" max="8" width="37.8611111111111" style="232" customWidth="1"/>
    <col min="9" max="9" width="39.1388888888889" style="232" customWidth="1"/>
    <col min="10" max="235" width="9" style="232"/>
    <col min="236" max="236" width="6.33333333333333" style="232" customWidth="1"/>
    <col min="237" max="237" width="7.66666666666667" style="232" customWidth="1"/>
    <col min="238" max="238" width="8.33333333333333" style="232" customWidth="1"/>
    <col min="239" max="239" width="12.0833333333333" style="232" customWidth="1"/>
    <col min="240" max="240" width="11.25" style="232" customWidth="1"/>
    <col min="241" max="241" width="6.75" style="232" customWidth="1"/>
    <col min="242" max="242" width="7.5" style="232" customWidth="1"/>
    <col min="243" max="243" width="13.4166666666667" style="232" customWidth="1"/>
    <col min="244" max="244" width="6.25" style="232" customWidth="1"/>
    <col min="245" max="245" width="11.4166666666667" style="232" customWidth="1"/>
    <col min="246" max="246" width="10.25" style="232" customWidth="1"/>
    <col min="247" max="247" width="5.91666666666667" style="232" customWidth="1"/>
    <col min="248" max="248" width="14.25" style="232" customWidth="1"/>
    <col min="249" max="249" width="12.0833333333333" style="232" customWidth="1"/>
    <col min="250" max="250" width="10.1666666666667" style="232" customWidth="1"/>
    <col min="251" max="253" width="9" style="232"/>
    <col min="254" max="254" width="11.4166666666667" style="232" customWidth="1"/>
    <col min="255" max="256" width="10.8333333333333" style="232" customWidth="1"/>
    <col min="257" max="257" width="10" style="232" customWidth="1"/>
    <col min="258" max="491" width="9" style="232"/>
    <col min="492" max="492" width="6.33333333333333" style="232" customWidth="1"/>
    <col min="493" max="493" width="7.66666666666667" style="232" customWidth="1"/>
    <col min="494" max="494" width="8.33333333333333" style="232" customWidth="1"/>
    <col min="495" max="495" width="12.0833333333333" style="232" customWidth="1"/>
    <col min="496" max="496" width="11.25" style="232" customWidth="1"/>
    <col min="497" max="497" width="6.75" style="232" customWidth="1"/>
    <col min="498" max="498" width="7.5" style="232" customWidth="1"/>
    <col min="499" max="499" width="13.4166666666667" style="232" customWidth="1"/>
    <col min="500" max="500" width="6.25" style="232" customWidth="1"/>
    <col min="501" max="501" width="11.4166666666667" style="232" customWidth="1"/>
    <col min="502" max="502" width="10.25" style="232" customWidth="1"/>
    <col min="503" max="503" width="5.91666666666667" style="232" customWidth="1"/>
    <col min="504" max="504" width="14.25" style="232" customWidth="1"/>
    <col min="505" max="505" width="12.0833333333333" style="232" customWidth="1"/>
    <col min="506" max="506" width="10.1666666666667" style="232" customWidth="1"/>
    <col min="507" max="509" width="9" style="232"/>
    <col min="510" max="510" width="11.4166666666667" style="232" customWidth="1"/>
    <col min="511" max="512" width="10.8333333333333" style="232" customWidth="1"/>
    <col min="513" max="513" width="10" style="232" customWidth="1"/>
    <col min="514" max="747" width="9" style="232"/>
    <col min="748" max="748" width="6.33333333333333" style="232" customWidth="1"/>
    <col min="749" max="749" width="7.66666666666667" style="232" customWidth="1"/>
    <col min="750" max="750" width="8.33333333333333" style="232" customWidth="1"/>
    <col min="751" max="751" width="12.0833333333333" style="232" customWidth="1"/>
    <col min="752" max="752" width="11.25" style="232" customWidth="1"/>
    <col min="753" max="753" width="6.75" style="232" customWidth="1"/>
    <col min="754" max="754" width="7.5" style="232" customWidth="1"/>
    <col min="755" max="755" width="13.4166666666667" style="232" customWidth="1"/>
    <col min="756" max="756" width="6.25" style="232" customWidth="1"/>
    <col min="757" max="757" width="11.4166666666667" style="232" customWidth="1"/>
    <col min="758" max="758" width="10.25" style="232" customWidth="1"/>
    <col min="759" max="759" width="5.91666666666667" style="232" customWidth="1"/>
    <col min="760" max="760" width="14.25" style="232" customWidth="1"/>
    <col min="761" max="761" width="12.0833333333333" style="232" customWidth="1"/>
    <col min="762" max="762" width="10.1666666666667" style="232" customWidth="1"/>
    <col min="763" max="765" width="9" style="232"/>
    <col min="766" max="766" width="11.4166666666667" style="232" customWidth="1"/>
    <col min="767" max="768" width="10.8333333333333" style="232" customWidth="1"/>
    <col min="769" max="769" width="10" style="232" customWidth="1"/>
    <col min="770" max="1003" width="9" style="232"/>
    <col min="1004" max="1004" width="6.33333333333333" style="232" customWidth="1"/>
    <col min="1005" max="1005" width="7.66666666666667" style="232" customWidth="1"/>
    <col min="1006" max="1006" width="8.33333333333333" style="232" customWidth="1"/>
    <col min="1007" max="1007" width="12.0833333333333" style="232" customWidth="1"/>
    <col min="1008" max="1008" width="11.25" style="232" customWidth="1"/>
    <col min="1009" max="1009" width="6.75" style="232" customWidth="1"/>
    <col min="1010" max="1010" width="7.5" style="232" customWidth="1"/>
    <col min="1011" max="1011" width="13.4166666666667" style="232" customWidth="1"/>
    <col min="1012" max="1012" width="6.25" style="232" customWidth="1"/>
    <col min="1013" max="1013" width="11.4166666666667" style="232" customWidth="1"/>
    <col min="1014" max="1014" width="10.25" style="232" customWidth="1"/>
    <col min="1015" max="1015" width="5.91666666666667" style="232" customWidth="1"/>
    <col min="1016" max="1016" width="14.25" style="232" customWidth="1"/>
    <col min="1017" max="1017" width="12.0833333333333" style="232" customWidth="1"/>
    <col min="1018" max="1018" width="10.1666666666667" style="232" customWidth="1"/>
    <col min="1019" max="1021" width="9" style="232"/>
    <col min="1022" max="1022" width="11.4166666666667" style="232" customWidth="1"/>
    <col min="1023" max="1024" width="10.8333333333333" style="232" customWidth="1"/>
    <col min="1025" max="1025" width="10" style="232" customWidth="1"/>
    <col min="1026" max="1259" width="9" style="232"/>
    <col min="1260" max="1260" width="6.33333333333333" style="232" customWidth="1"/>
    <col min="1261" max="1261" width="7.66666666666667" style="232" customWidth="1"/>
    <col min="1262" max="1262" width="8.33333333333333" style="232" customWidth="1"/>
    <col min="1263" max="1263" width="12.0833333333333" style="232" customWidth="1"/>
    <col min="1264" max="1264" width="11.25" style="232" customWidth="1"/>
    <col min="1265" max="1265" width="6.75" style="232" customWidth="1"/>
    <col min="1266" max="1266" width="7.5" style="232" customWidth="1"/>
    <col min="1267" max="1267" width="13.4166666666667" style="232" customWidth="1"/>
    <col min="1268" max="1268" width="6.25" style="232" customWidth="1"/>
    <col min="1269" max="1269" width="11.4166666666667" style="232" customWidth="1"/>
    <col min="1270" max="1270" width="10.25" style="232" customWidth="1"/>
    <col min="1271" max="1271" width="5.91666666666667" style="232" customWidth="1"/>
    <col min="1272" max="1272" width="14.25" style="232" customWidth="1"/>
    <col min="1273" max="1273" width="12.0833333333333" style="232" customWidth="1"/>
    <col min="1274" max="1274" width="10.1666666666667" style="232" customWidth="1"/>
    <col min="1275" max="1277" width="9" style="232"/>
    <col min="1278" max="1278" width="11.4166666666667" style="232" customWidth="1"/>
    <col min="1279" max="1280" width="10.8333333333333" style="232" customWidth="1"/>
    <col min="1281" max="1281" width="10" style="232" customWidth="1"/>
    <col min="1282" max="1515" width="9" style="232"/>
    <col min="1516" max="1516" width="6.33333333333333" style="232" customWidth="1"/>
    <col min="1517" max="1517" width="7.66666666666667" style="232" customWidth="1"/>
    <col min="1518" max="1518" width="8.33333333333333" style="232" customWidth="1"/>
    <col min="1519" max="1519" width="12.0833333333333" style="232" customWidth="1"/>
    <col min="1520" max="1520" width="11.25" style="232" customWidth="1"/>
    <col min="1521" max="1521" width="6.75" style="232" customWidth="1"/>
    <col min="1522" max="1522" width="7.5" style="232" customWidth="1"/>
    <col min="1523" max="1523" width="13.4166666666667" style="232" customWidth="1"/>
    <col min="1524" max="1524" width="6.25" style="232" customWidth="1"/>
    <col min="1525" max="1525" width="11.4166666666667" style="232" customWidth="1"/>
    <col min="1526" max="1526" width="10.25" style="232" customWidth="1"/>
    <col min="1527" max="1527" width="5.91666666666667" style="232" customWidth="1"/>
    <col min="1528" max="1528" width="14.25" style="232" customWidth="1"/>
    <col min="1529" max="1529" width="12.0833333333333" style="232" customWidth="1"/>
    <col min="1530" max="1530" width="10.1666666666667" style="232" customWidth="1"/>
    <col min="1531" max="1533" width="9" style="232"/>
    <col min="1534" max="1534" width="11.4166666666667" style="232" customWidth="1"/>
    <col min="1535" max="1536" width="10.8333333333333" style="232" customWidth="1"/>
    <col min="1537" max="1537" width="10" style="232" customWidth="1"/>
    <col min="1538" max="1771" width="9" style="232"/>
    <col min="1772" max="1772" width="6.33333333333333" style="232" customWidth="1"/>
    <col min="1773" max="1773" width="7.66666666666667" style="232" customWidth="1"/>
    <col min="1774" max="1774" width="8.33333333333333" style="232" customWidth="1"/>
    <col min="1775" max="1775" width="12.0833333333333" style="232" customWidth="1"/>
    <col min="1776" max="1776" width="11.25" style="232" customWidth="1"/>
    <col min="1777" max="1777" width="6.75" style="232" customWidth="1"/>
    <col min="1778" max="1778" width="7.5" style="232" customWidth="1"/>
    <col min="1779" max="1779" width="13.4166666666667" style="232" customWidth="1"/>
    <col min="1780" max="1780" width="6.25" style="232" customWidth="1"/>
    <col min="1781" max="1781" width="11.4166666666667" style="232" customWidth="1"/>
    <col min="1782" max="1782" width="10.25" style="232" customWidth="1"/>
    <col min="1783" max="1783" width="5.91666666666667" style="232" customWidth="1"/>
    <col min="1784" max="1784" width="14.25" style="232" customWidth="1"/>
    <col min="1785" max="1785" width="12.0833333333333" style="232" customWidth="1"/>
    <col min="1786" max="1786" width="10.1666666666667" style="232" customWidth="1"/>
    <col min="1787" max="1789" width="9" style="232"/>
    <col min="1790" max="1790" width="11.4166666666667" style="232" customWidth="1"/>
    <col min="1791" max="1792" width="10.8333333333333" style="232" customWidth="1"/>
    <col min="1793" max="1793" width="10" style="232" customWidth="1"/>
    <col min="1794" max="2027" width="9" style="232"/>
    <col min="2028" max="2028" width="6.33333333333333" style="232" customWidth="1"/>
    <col min="2029" max="2029" width="7.66666666666667" style="232" customWidth="1"/>
    <col min="2030" max="2030" width="8.33333333333333" style="232" customWidth="1"/>
    <col min="2031" max="2031" width="12.0833333333333" style="232" customWidth="1"/>
    <col min="2032" max="2032" width="11.25" style="232" customWidth="1"/>
    <col min="2033" max="2033" width="6.75" style="232" customWidth="1"/>
    <col min="2034" max="2034" width="7.5" style="232" customWidth="1"/>
    <col min="2035" max="2035" width="13.4166666666667" style="232" customWidth="1"/>
    <col min="2036" max="2036" width="6.25" style="232" customWidth="1"/>
    <col min="2037" max="2037" width="11.4166666666667" style="232" customWidth="1"/>
    <col min="2038" max="2038" width="10.25" style="232" customWidth="1"/>
    <col min="2039" max="2039" width="5.91666666666667" style="232" customWidth="1"/>
    <col min="2040" max="2040" width="14.25" style="232" customWidth="1"/>
    <col min="2041" max="2041" width="12.0833333333333" style="232" customWidth="1"/>
    <col min="2042" max="2042" width="10.1666666666667" style="232" customWidth="1"/>
    <col min="2043" max="2045" width="9" style="232"/>
    <col min="2046" max="2046" width="11.4166666666667" style="232" customWidth="1"/>
    <col min="2047" max="2048" width="10.8333333333333" style="232" customWidth="1"/>
    <col min="2049" max="2049" width="10" style="232" customWidth="1"/>
    <col min="2050" max="2283" width="9" style="232"/>
    <col min="2284" max="2284" width="6.33333333333333" style="232" customWidth="1"/>
    <col min="2285" max="2285" width="7.66666666666667" style="232" customWidth="1"/>
    <col min="2286" max="2286" width="8.33333333333333" style="232" customWidth="1"/>
    <col min="2287" max="2287" width="12.0833333333333" style="232" customWidth="1"/>
    <col min="2288" max="2288" width="11.25" style="232" customWidth="1"/>
    <col min="2289" max="2289" width="6.75" style="232" customWidth="1"/>
    <col min="2290" max="2290" width="7.5" style="232" customWidth="1"/>
    <col min="2291" max="2291" width="13.4166666666667" style="232" customWidth="1"/>
    <col min="2292" max="2292" width="6.25" style="232" customWidth="1"/>
    <col min="2293" max="2293" width="11.4166666666667" style="232" customWidth="1"/>
    <col min="2294" max="2294" width="10.25" style="232" customWidth="1"/>
    <col min="2295" max="2295" width="5.91666666666667" style="232" customWidth="1"/>
    <col min="2296" max="2296" width="14.25" style="232" customWidth="1"/>
    <col min="2297" max="2297" width="12.0833333333333" style="232" customWidth="1"/>
    <col min="2298" max="2298" width="10.1666666666667" style="232" customWidth="1"/>
    <col min="2299" max="2301" width="9" style="232"/>
    <col min="2302" max="2302" width="11.4166666666667" style="232" customWidth="1"/>
    <col min="2303" max="2304" width="10.8333333333333" style="232" customWidth="1"/>
    <col min="2305" max="2305" width="10" style="232" customWidth="1"/>
    <col min="2306" max="2539" width="9" style="232"/>
    <col min="2540" max="2540" width="6.33333333333333" style="232" customWidth="1"/>
    <col min="2541" max="2541" width="7.66666666666667" style="232" customWidth="1"/>
    <col min="2542" max="2542" width="8.33333333333333" style="232" customWidth="1"/>
    <col min="2543" max="2543" width="12.0833333333333" style="232" customWidth="1"/>
    <col min="2544" max="2544" width="11.25" style="232" customWidth="1"/>
    <col min="2545" max="2545" width="6.75" style="232" customWidth="1"/>
    <col min="2546" max="2546" width="7.5" style="232" customWidth="1"/>
    <col min="2547" max="2547" width="13.4166666666667" style="232" customWidth="1"/>
    <col min="2548" max="2548" width="6.25" style="232" customWidth="1"/>
    <col min="2549" max="2549" width="11.4166666666667" style="232" customWidth="1"/>
    <col min="2550" max="2550" width="10.25" style="232" customWidth="1"/>
    <col min="2551" max="2551" width="5.91666666666667" style="232" customWidth="1"/>
    <col min="2552" max="2552" width="14.25" style="232" customWidth="1"/>
    <col min="2553" max="2553" width="12.0833333333333" style="232" customWidth="1"/>
    <col min="2554" max="2554" width="10.1666666666667" style="232" customWidth="1"/>
    <col min="2555" max="2557" width="9" style="232"/>
    <col min="2558" max="2558" width="11.4166666666667" style="232" customWidth="1"/>
    <col min="2559" max="2560" width="10.8333333333333" style="232" customWidth="1"/>
    <col min="2561" max="2561" width="10" style="232" customWidth="1"/>
    <col min="2562" max="2795" width="9" style="232"/>
    <col min="2796" max="2796" width="6.33333333333333" style="232" customWidth="1"/>
    <col min="2797" max="2797" width="7.66666666666667" style="232" customWidth="1"/>
    <col min="2798" max="2798" width="8.33333333333333" style="232" customWidth="1"/>
    <col min="2799" max="2799" width="12.0833333333333" style="232" customWidth="1"/>
    <col min="2800" max="2800" width="11.25" style="232" customWidth="1"/>
    <col min="2801" max="2801" width="6.75" style="232" customWidth="1"/>
    <col min="2802" max="2802" width="7.5" style="232" customWidth="1"/>
    <col min="2803" max="2803" width="13.4166666666667" style="232" customWidth="1"/>
    <col min="2804" max="2804" width="6.25" style="232" customWidth="1"/>
    <col min="2805" max="2805" width="11.4166666666667" style="232" customWidth="1"/>
    <col min="2806" max="2806" width="10.25" style="232" customWidth="1"/>
    <col min="2807" max="2807" width="5.91666666666667" style="232" customWidth="1"/>
    <col min="2808" max="2808" width="14.25" style="232" customWidth="1"/>
    <col min="2809" max="2809" width="12.0833333333333" style="232" customWidth="1"/>
    <col min="2810" max="2810" width="10.1666666666667" style="232" customWidth="1"/>
    <col min="2811" max="2813" width="9" style="232"/>
    <col min="2814" max="2814" width="11.4166666666667" style="232" customWidth="1"/>
    <col min="2815" max="2816" width="10.8333333333333" style="232" customWidth="1"/>
    <col min="2817" max="2817" width="10" style="232" customWidth="1"/>
    <col min="2818" max="3051" width="9" style="232"/>
    <col min="3052" max="3052" width="6.33333333333333" style="232" customWidth="1"/>
    <col min="3053" max="3053" width="7.66666666666667" style="232" customWidth="1"/>
    <col min="3054" max="3054" width="8.33333333333333" style="232" customWidth="1"/>
    <col min="3055" max="3055" width="12.0833333333333" style="232" customWidth="1"/>
    <col min="3056" max="3056" width="11.25" style="232" customWidth="1"/>
    <col min="3057" max="3057" width="6.75" style="232" customWidth="1"/>
    <col min="3058" max="3058" width="7.5" style="232" customWidth="1"/>
    <col min="3059" max="3059" width="13.4166666666667" style="232" customWidth="1"/>
    <col min="3060" max="3060" width="6.25" style="232" customWidth="1"/>
    <col min="3061" max="3061" width="11.4166666666667" style="232" customWidth="1"/>
    <col min="3062" max="3062" width="10.25" style="232" customWidth="1"/>
    <col min="3063" max="3063" width="5.91666666666667" style="232" customWidth="1"/>
    <col min="3064" max="3064" width="14.25" style="232" customWidth="1"/>
    <col min="3065" max="3065" width="12.0833333333333" style="232" customWidth="1"/>
    <col min="3066" max="3066" width="10.1666666666667" style="232" customWidth="1"/>
    <col min="3067" max="3069" width="9" style="232"/>
    <col min="3070" max="3070" width="11.4166666666667" style="232" customWidth="1"/>
    <col min="3071" max="3072" width="10.8333333333333" style="232" customWidth="1"/>
    <col min="3073" max="3073" width="10" style="232" customWidth="1"/>
    <col min="3074" max="3307" width="9" style="232"/>
    <col min="3308" max="3308" width="6.33333333333333" style="232" customWidth="1"/>
    <col min="3309" max="3309" width="7.66666666666667" style="232" customWidth="1"/>
    <col min="3310" max="3310" width="8.33333333333333" style="232" customWidth="1"/>
    <col min="3311" max="3311" width="12.0833333333333" style="232" customWidth="1"/>
    <col min="3312" max="3312" width="11.25" style="232" customWidth="1"/>
    <col min="3313" max="3313" width="6.75" style="232" customWidth="1"/>
    <col min="3314" max="3314" width="7.5" style="232" customWidth="1"/>
    <col min="3315" max="3315" width="13.4166666666667" style="232" customWidth="1"/>
    <col min="3316" max="3316" width="6.25" style="232" customWidth="1"/>
    <col min="3317" max="3317" width="11.4166666666667" style="232" customWidth="1"/>
    <col min="3318" max="3318" width="10.25" style="232" customWidth="1"/>
    <col min="3319" max="3319" width="5.91666666666667" style="232" customWidth="1"/>
    <col min="3320" max="3320" width="14.25" style="232" customWidth="1"/>
    <col min="3321" max="3321" width="12.0833333333333" style="232" customWidth="1"/>
    <col min="3322" max="3322" width="10.1666666666667" style="232" customWidth="1"/>
    <col min="3323" max="3325" width="9" style="232"/>
    <col min="3326" max="3326" width="11.4166666666667" style="232" customWidth="1"/>
    <col min="3327" max="3328" width="10.8333333333333" style="232" customWidth="1"/>
    <col min="3329" max="3329" width="10" style="232" customWidth="1"/>
    <col min="3330" max="3563" width="9" style="232"/>
    <col min="3564" max="3564" width="6.33333333333333" style="232" customWidth="1"/>
    <col min="3565" max="3565" width="7.66666666666667" style="232" customWidth="1"/>
    <col min="3566" max="3566" width="8.33333333333333" style="232" customWidth="1"/>
    <col min="3567" max="3567" width="12.0833333333333" style="232" customWidth="1"/>
    <col min="3568" max="3568" width="11.25" style="232" customWidth="1"/>
    <col min="3569" max="3569" width="6.75" style="232" customWidth="1"/>
    <col min="3570" max="3570" width="7.5" style="232" customWidth="1"/>
    <col min="3571" max="3571" width="13.4166666666667" style="232" customWidth="1"/>
    <col min="3572" max="3572" width="6.25" style="232" customWidth="1"/>
    <col min="3573" max="3573" width="11.4166666666667" style="232" customWidth="1"/>
    <col min="3574" max="3574" width="10.25" style="232" customWidth="1"/>
    <col min="3575" max="3575" width="5.91666666666667" style="232" customWidth="1"/>
    <col min="3576" max="3576" width="14.25" style="232" customWidth="1"/>
    <col min="3577" max="3577" width="12.0833333333333" style="232" customWidth="1"/>
    <col min="3578" max="3578" width="10.1666666666667" style="232" customWidth="1"/>
    <col min="3579" max="3581" width="9" style="232"/>
    <col min="3582" max="3582" width="11.4166666666667" style="232" customWidth="1"/>
    <col min="3583" max="3584" width="10.8333333333333" style="232" customWidth="1"/>
    <col min="3585" max="3585" width="10" style="232" customWidth="1"/>
    <col min="3586" max="3819" width="9" style="232"/>
    <col min="3820" max="3820" width="6.33333333333333" style="232" customWidth="1"/>
    <col min="3821" max="3821" width="7.66666666666667" style="232" customWidth="1"/>
    <col min="3822" max="3822" width="8.33333333333333" style="232" customWidth="1"/>
    <col min="3823" max="3823" width="12.0833333333333" style="232" customWidth="1"/>
    <col min="3824" max="3824" width="11.25" style="232" customWidth="1"/>
    <col min="3825" max="3825" width="6.75" style="232" customWidth="1"/>
    <col min="3826" max="3826" width="7.5" style="232" customWidth="1"/>
    <col min="3827" max="3827" width="13.4166666666667" style="232" customWidth="1"/>
    <col min="3828" max="3828" width="6.25" style="232" customWidth="1"/>
    <col min="3829" max="3829" width="11.4166666666667" style="232" customWidth="1"/>
    <col min="3830" max="3830" width="10.25" style="232" customWidth="1"/>
    <col min="3831" max="3831" width="5.91666666666667" style="232" customWidth="1"/>
    <col min="3832" max="3832" width="14.25" style="232" customWidth="1"/>
    <col min="3833" max="3833" width="12.0833333333333" style="232" customWidth="1"/>
    <col min="3834" max="3834" width="10.1666666666667" style="232" customWidth="1"/>
    <col min="3835" max="3837" width="9" style="232"/>
    <col min="3838" max="3838" width="11.4166666666667" style="232" customWidth="1"/>
    <col min="3839" max="3840" width="10.8333333333333" style="232" customWidth="1"/>
    <col min="3841" max="3841" width="10" style="232" customWidth="1"/>
    <col min="3842" max="4075" width="9" style="232"/>
    <col min="4076" max="4076" width="6.33333333333333" style="232" customWidth="1"/>
    <col min="4077" max="4077" width="7.66666666666667" style="232" customWidth="1"/>
    <col min="4078" max="4078" width="8.33333333333333" style="232" customWidth="1"/>
    <col min="4079" max="4079" width="12.0833333333333" style="232" customWidth="1"/>
    <col min="4080" max="4080" width="11.25" style="232" customWidth="1"/>
    <col min="4081" max="4081" width="6.75" style="232" customWidth="1"/>
    <col min="4082" max="4082" width="7.5" style="232" customWidth="1"/>
    <col min="4083" max="4083" width="13.4166666666667" style="232" customWidth="1"/>
    <col min="4084" max="4084" width="6.25" style="232" customWidth="1"/>
    <col min="4085" max="4085" width="11.4166666666667" style="232" customWidth="1"/>
    <col min="4086" max="4086" width="10.25" style="232" customWidth="1"/>
    <col min="4087" max="4087" width="5.91666666666667" style="232" customWidth="1"/>
    <col min="4088" max="4088" width="14.25" style="232" customWidth="1"/>
    <col min="4089" max="4089" width="12.0833333333333" style="232" customWidth="1"/>
    <col min="4090" max="4090" width="10.1666666666667" style="232" customWidth="1"/>
    <col min="4091" max="4093" width="9" style="232"/>
    <col min="4094" max="4094" width="11.4166666666667" style="232" customWidth="1"/>
    <col min="4095" max="4096" width="10.8333333333333" style="232" customWidth="1"/>
    <col min="4097" max="4097" width="10" style="232" customWidth="1"/>
    <col min="4098" max="4331" width="9" style="232"/>
    <col min="4332" max="4332" width="6.33333333333333" style="232" customWidth="1"/>
    <col min="4333" max="4333" width="7.66666666666667" style="232" customWidth="1"/>
    <col min="4334" max="4334" width="8.33333333333333" style="232" customWidth="1"/>
    <col min="4335" max="4335" width="12.0833333333333" style="232" customWidth="1"/>
    <col min="4336" max="4336" width="11.25" style="232" customWidth="1"/>
    <col min="4337" max="4337" width="6.75" style="232" customWidth="1"/>
    <col min="4338" max="4338" width="7.5" style="232" customWidth="1"/>
    <col min="4339" max="4339" width="13.4166666666667" style="232" customWidth="1"/>
    <col min="4340" max="4340" width="6.25" style="232" customWidth="1"/>
    <col min="4341" max="4341" width="11.4166666666667" style="232" customWidth="1"/>
    <col min="4342" max="4342" width="10.25" style="232" customWidth="1"/>
    <col min="4343" max="4343" width="5.91666666666667" style="232" customWidth="1"/>
    <col min="4344" max="4344" width="14.25" style="232" customWidth="1"/>
    <col min="4345" max="4345" width="12.0833333333333" style="232" customWidth="1"/>
    <col min="4346" max="4346" width="10.1666666666667" style="232" customWidth="1"/>
    <col min="4347" max="4349" width="9" style="232"/>
    <col min="4350" max="4350" width="11.4166666666667" style="232" customWidth="1"/>
    <col min="4351" max="4352" width="10.8333333333333" style="232" customWidth="1"/>
    <col min="4353" max="4353" width="10" style="232" customWidth="1"/>
    <col min="4354" max="4587" width="9" style="232"/>
    <col min="4588" max="4588" width="6.33333333333333" style="232" customWidth="1"/>
    <col min="4589" max="4589" width="7.66666666666667" style="232" customWidth="1"/>
    <col min="4590" max="4590" width="8.33333333333333" style="232" customWidth="1"/>
    <col min="4591" max="4591" width="12.0833333333333" style="232" customWidth="1"/>
    <col min="4592" max="4592" width="11.25" style="232" customWidth="1"/>
    <col min="4593" max="4593" width="6.75" style="232" customWidth="1"/>
    <col min="4594" max="4594" width="7.5" style="232" customWidth="1"/>
    <col min="4595" max="4595" width="13.4166666666667" style="232" customWidth="1"/>
    <col min="4596" max="4596" width="6.25" style="232" customWidth="1"/>
    <col min="4597" max="4597" width="11.4166666666667" style="232" customWidth="1"/>
    <col min="4598" max="4598" width="10.25" style="232" customWidth="1"/>
    <col min="4599" max="4599" width="5.91666666666667" style="232" customWidth="1"/>
    <col min="4600" max="4600" width="14.25" style="232" customWidth="1"/>
    <col min="4601" max="4601" width="12.0833333333333" style="232" customWidth="1"/>
    <col min="4602" max="4602" width="10.1666666666667" style="232" customWidth="1"/>
    <col min="4603" max="4605" width="9" style="232"/>
    <col min="4606" max="4606" width="11.4166666666667" style="232" customWidth="1"/>
    <col min="4607" max="4608" width="10.8333333333333" style="232" customWidth="1"/>
    <col min="4609" max="4609" width="10" style="232" customWidth="1"/>
    <col min="4610" max="4843" width="9" style="232"/>
    <col min="4844" max="4844" width="6.33333333333333" style="232" customWidth="1"/>
    <col min="4845" max="4845" width="7.66666666666667" style="232" customWidth="1"/>
    <col min="4846" max="4846" width="8.33333333333333" style="232" customWidth="1"/>
    <col min="4847" max="4847" width="12.0833333333333" style="232" customWidth="1"/>
    <col min="4848" max="4848" width="11.25" style="232" customWidth="1"/>
    <col min="4849" max="4849" width="6.75" style="232" customWidth="1"/>
    <col min="4850" max="4850" width="7.5" style="232" customWidth="1"/>
    <col min="4851" max="4851" width="13.4166666666667" style="232" customWidth="1"/>
    <col min="4852" max="4852" width="6.25" style="232" customWidth="1"/>
    <col min="4853" max="4853" width="11.4166666666667" style="232" customWidth="1"/>
    <col min="4854" max="4854" width="10.25" style="232" customWidth="1"/>
    <col min="4855" max="4855" width="5.91666666666667" style="232" customWidth="1"/>
    <col min="4856" max="4856" width="14.25" style="232" customWidth="1"/>
    <col min="4857" max="4857" width="12.0833333333333" style="232" customWidth="1"/>
    <col min="4858" max="4858" width="10.1666666666667" style="232" customWidth="1"/>
    <col min="4859" max="4861" width="9" style="232"/>
    <col min="4862" max="4862" width="11.4166666666667" style="232" customWidth="1"/>
    <col min="4863" max="4864" width="10.8333333333333" style="232" customWidth="1"/>
    <col min="4865" max="4865" width="10" style="232" customWidth="1"/>
    <col min="4866" max="5099" width="9" style="232"/>
    <col min="5100" max="5100" width="6.33333333333333" style="232" customWidth="1"/>
    <col min="5101" max="5101" width="7.66666666666667" style="232" customWidth="1"/>
    <col min="5102" max="5102" width="8.33333333333333" style="232" customWidth="1"/>
    <col min="5103" max="5103" width="12.0833333333333" style="232" customWidth="1"/>
    <col min="5104" max="5104" width="11.25" style="232" customWidth="1"/>
    <col min="5105" max="5105" width="6.75" style="232" customWidth="1"/>
    <col min="5106" max="5106" width="7.5" style="232" customWidth="1"/>
    <col min="5107" max="5107" width="13.4166666666667" style="232" customWidth="1"/>
    <col min="5108" max="5108" width="6.25" style="232" customWidth="1"/>
    <col min="5109" max="5109" width="11.4166666666667" style="232" customWidth="1"/>
    <col min="5110" max="5110" width="10.25" style="232" customWidth="1"/>
    <col min="5111" max="5111" width="5.91666666666667" style="232" customWidth="1"/>
    <col min="5112" max="5112" width="14.25" style="232" customWidth="1"/>
    <col min="5113" max="5113" width="12.0833333333333" style="232" customWidth="1"/>
    <col min="5114" max="5114" width="10.1666666666667" style="232" customWidth="1"/>
    <col min="5115" max="5117" width="9" style="232"/>
    <col min="5118" max="5118" width="11.4166666666667" style="232" customWidth="1"/>
    <col min="5119" max="5120" width="10.8333333333333" style="232" customWidth="1"/>
    <col min="5121" max="5121" width="10" style="232" customWidth="1"/>
    <col min="5122" max="5355" width="9" style="232"/>
    <col min="5356" max="5356" width="6.33333333333333" style="232" customWidth="1"/>
    <col min="5357" max="5357" width="7.66666666666667" style="232" customWidth="1"/>
    <col min="5358" max="5358" width="8.33333333333333" style="232" customWidth="1"/>
    <col min="5359" max="5359" width="12.0833333333333" style="232" customWidth="1"/>
    <col min="5360" max="5360" width="11.25" style="232" customWidth="1"/>
    <col min="5361" max="5361" width="6.75" style="232" customWidth="1"/>
    <col min="5362" max="5362" width="7.5" style="232" customWidth="1"/>
    <col min="5363" max="5363" width="13.4166666666667" style="232" customWidth="1"/>
    <col min="5364" max="5364" width="6.25" style="232" customWidth="1"/>
    <col min="5365" max="5365" width="11.4166666666667" style="232" customWidth="1"/>
    <col min="5366" max="5366" width="10.25" style="232" customWidth="1"/>
    <col min="5367" max="5367" width="5.91666666666667" style="232" customWidth="1"/>
    <col min="5368" max="5368" width="14.25" style="232" customWidth="1"/>
    <col min="5369" max="5369" width="12.0833333333333" style="232" customWidth="1"/>
    <col min="5370" max="5370" width="10.1666666666667" style="232" customWidth="1"/>
    <col min="5371" max="5373" width="9" style="232"/>
    <col min="5374" max="5374" width="11.4166666666667" style="232" customWidth="1"/>
    <col min="5375" max="5376" width="10.8333333333333" style="232" customWidth="1"/>
    <col min="5377" max="5377" width="10" style="232" customWidth="1"/>
    <col min="5378" max="5611" width="9" style="232"/>
    <col min="5612" max="5612" width="6.33333333333333" style="232" customWidth="1"/>
    <col min="5613" max="5613" width="7.66666666666667" style="232" customWidth="1"/>
    <col min="5614" max="5614" width="8.33333333333333" style="232" customWidth="1"/>
    <col min="5615" max="5615" width="12.0833333333333" style="232" customWidth="1"/>
    <col min="5616" max="5616" width="11.25" style="232" customWidth="1"/>
    <col min="5617" max="5617" width="6.75" style="232" customWidth="1"/>
    <col min="5618" max="5618" width="7.5" style="232" customWidth="1"/>
    <col min="5619" max="5619" width="13.4166666666667" style="232" customWidth="1"/>
    <col min="5620" max="5620" width="6.25" style="232" customWidth="1"/>
    <col min="5621" max="5621" width="11.4166666666667" style="232" customWidth="1"/>
    <col min="5622" max="5622" width="10.25" style="232" customWidth="1"/>
    <col min="5623" max="5623" width="5.91666666666667" style="232" customWidth="1"/>
    <col min="5624" max="5624" width="14.25" style="232" customWidth="1"/>
    <col min="5625" max="5625" width="12.0833333333333" style="232" customWidth="1"/>
    <col min="5626" max="5626" width="10.1666666666667" style="232" customWidth="1"/>
    <col min="5627" max="5629" width="9" style="232"/>
    <col min="5630" max="5630" width="11.4166666666667" style="232" customWidth="1"/>
    <col min="5631" max="5632" width="10.8333333333333" style="232" customWidth="1"/>
    <col min="5633" max="5633" width="10" style="232" customWidth="1"/>
    <col min="5634" max="5867" width="9" style="232"/>
    <col min="5868" max="5868" width="6.33333333333333" style="232" customWidth="1"/>
    <col min="5869" max="5869" width="7.66666666666667" style="232" customWidth="1"/>
    <col min="5870" max="5870" width="8.33333333333333" style="232" customWidth="1"/>
    <col min="5871" max="5871" width="12.0833333333333" style="232" customWidth="1"/>
    <col min="5872" max="5872" width="11.25" style="232" customWidth="1"/>
    <col min="5873" max="5873" width="6.75" style="232" customWidth="1"/>
    <col min="5874" max="5874" width="7.5" style="232" customWidth="1"/>
    <col min="5875" max="5875" width="13.4166666666667" style="232" customWidth="1"/>
    <col min="5876" max="5876" width="6.25" style="232" customWidth="1"/>
    <col min="5877" max="5877" width="11.4166666666667" style="232" customWidth="1"/>
    <col min="5878" max="5878" width="10.25" style="232" customWidth="1"/>
    <col min="5879" max="5879" width="5.91666666666667" style="232" customWidth="1"/>
    <col min="5880" max="5880" width="14.25" style="232" customWidth="1"/>
    <col min="5881" max="5881" width="12.0833333333333" style="232" customWidth="1"/>
    <col min="5882" max="5882" width="10.1666666666667" style="232" customWidth="1"/>
    <col min="5883" max="5885" width="9" style="232"/>
    <col min="5886" max="5886" width="11.4166666666667" style="232" customWidth="1"/>
    <col min="5887" max="5888" width="10.8333333333333" style="232" customWidth="1"/>
    <col min="5889" max="5889" width="10" style="232" customWidth="1"/>
    <col min="5890" max="6123" width="9" style="232"/>
    <col min="6124" max="6124" width="6.33333333333333" style="232" customWidth="1"/>
    <col min="6125" max="6125" width="7.66666666666667" style="232" customWidth="1"/>
    <col min="6126" max="6126" width="8.33333333333333" style="232" customWidth="1"/>
    <col min="6127" max="6127" width="12.0833333333333" style="232" customWidth="1"/>
    <col min="6128" max="6128" width="11.25" style="232" customWidth="1"/>
    <col min="6129" max="6129" width="6.75" style="232" customWidth="1"/>
    <col min="6130" max="6130" width="7.5" style="232" customWidth="1"/>
    <col min="6131" max="6131" width="13.4166666666667" style="232" customWidth="1"/>
    <col min="6132" max="6132" width="6.25" style="232" customWidth="1"/>
    <col min="6133" max="6133" width="11.4166666666667" style="232" customWidth="1"/>
    <col min="6134" max="6134" width="10.25" style="232" customWidth="1"/>
    <col min="6135" max="6135" width="5.91666666666667" style="232" customWidth="1"/>
    <col min="6136" max="6136" width="14.25" style="232" customWidth="1"/>
    <col min="6137" max="6137" width="12.0833333333333" style="232" customWidth="1"/>
    <col min="6138" max="6138" width="10.1666666666667" style="232" customWidth="1"/>
    <col min="6139" max="6141" width="9" style="232"/>
    <col min="6142" max="6142" width="11.4166666666667" style="232" customWidth="1"/>
    <col min="6143" max="6144" width="10.8333333333333" style="232" customWidth="1"/>
    <col min="6145" max="6145" width="10" style="232" customWidth="1"/>
    <col min="6146" max="6379" width="9" style="232"/>
    <col min="6380" max="6380" width="6.33333333333333" style="232" customWidth="1"/>
    <col min="6381" max="6381" width="7.66666666666667" style="232" customWidth="1"/>
    <col min="6382" max="6382" width="8.33333333333333" style="232" customWidth="1"/>
    <col min="6383" max="6383" width="12.0833333333333" style="232" customWidth="1"/>
    <col min="6384" max="6384" width="11.25" style="232" customWidth="1"/>
    <col min="6385" max="6385" width="6.75" style="232" customWidth="1"/>
    <col min="6386" max="6386" width="7.5" style="232" customWidth="1"/>
    <col min="6387" max="6387" width="13.4166666666667" style="232" customWidth="1"/>
    <col min="6388" max="6388" width="6.25" style="232" customWidth="1"/>
    <col min="6389" max="6389" width="11.4166666666667" style="232" customWidth="1"/>
    <col min="6390" max="6390" width="10.25" style="232" customWidth="1"/>
    <col min="6391" max="6391" width="5.91666666666667" style="232" customWidth="1"/>
    <col min="6392" max="6392" width="14.25" style="232" customWidth="1"/>
    <col min="6393" max="6393" width="12.0833333333333" style="232" customWidth="1"/>
    <col min="6394" max="6394" width="10.1666666666667" style="232" customWidth="1"/>
    <col min="6395" max="6397" width="9" style="232"/>
    <col min="6398" max="6398" width="11.4166666666667" style="232" customWidth="1"/>
    <col min="6399" max="6400" width="10.8333333333333" style="232" customWidth="1"/>
    <col min="6401" max="6401" width="10" style="232" customWidth="1"/>
    <col min="6402" max="6635" width="9" style="232"/>
    <col min="6636" max="6636" width="6.33333333333333" style="232" customWidth="1"/>
    <col min="6637" max="6637" width="7.66666666666667" style="232" customWidth="1"/>
    <col min="6638" max="6638" width="8.33333333333333" style="232" customWidth="1"/>
    <col min="6639" max="6639" width="12.0833333333333" style="232" customWidth="1"/>
    <col min="6640" max="6640" width="11.25" style="232" customWidth="1"/>
    <col min="6641" max="6641" width="6.75" style="232" customWidth="1"/>
    <col min="6642" max="6642" width="7.5" style="232" customWidth="1"/>
    <col min="6643" max="6643" width="13.4166666666667" style="232" customWidth="1"/>
    <col min="6644" max="6644" width="6.25" style="232" customWidth="1"/>
    <col min="6645" max="6645" width="11.4166666666667" style="232" customWidth="1"/>
    <col min="6646" max="6646" width="10.25" style="232" customWidth="1"/>
    <col min="6647" max="6647" width="5.91666666666667" style="232" customWidth="1"/>
    <col min="6648" max="6648" width="14.25" style="232" customWidth="1"/>
    <col min="6649" max="6649" width="12.0833333333333" style="232" customWidth="1"/>
    <col min="6650" max="6650" width="10.1666666666667" style="232" customWidth="1"/>
    <col min="6651" max="6653" width="9" style="232"/>
    <col min="6654" max="6654" width="11.4166666666667" style="232" customWidth="1"/>
    <col min="6655" max="6656" width="10.8333333333333" style="232" customWidth="1"/>
    <col min="6657" max="6657" width="10" style="232" customWidth="1"/>
    <col min="6658" max="6891" width="9" style="232"/>
    <col min="6892" max="6892" width="6.33333333333333" style="232" customWidth="1"/>
    <col min="6893" max="6893" width="7.66666666666667" style="232" customWidth="1"/>
    <col min="6894" max="6894" width="8.33333333333333" style="232" customWidth="1"/>
    <col min="6895" max="6895" width="12.0833333333333" style="232" customWidth="1"/>
    <col min="6896" max="6896" width="11.25" style="232" customWidth="1"/>
    <col min="6897" max="6897" width="6.75" style="232" customWidth="1"/>
    <col min="6898" max="6898" width="7.5" style="232" customWidth="1"/>
    <col min="6899" max="6899" width="13.4166666666667" style="232" customWidth="1"/>
    <col min="6900" max="6900" width="6.25" style="232" customWidth="1"/>
    <col min="6901" max="6901" width="11.4166666666667" style="232" customWidth="1"/>
    <col min="6902" max="6902" width="10.25" style="232" customWidth="1"/>
    <col min="6903" max="6903" width="5.91666666666667" style="232" customWidth="1"/>
    <col min="6904" max="6904" width="14.25" style="232" customWidth="1"/>
    <col min="6905" max="6905" width="12.0833333333333" style="232" customWidth="1"/>
    <col min="6906" max="6906" width="10.1666666666667" style="232" customWidth="1"/>
    <col min="6907" max="6909" width="9" style="232"/>
    <col min="6910" max="6910" width="11.4166666666667" style="232" customWidth="1"/>
    <col min="6911" max="6912" width="10.8333333333333" style="232" customWidth="1"/>
    <col min="6913" max="6913" width="10" style="232" customWidth="1"/>
    <col min="6914" max="7147" width="9" style="232"/>
    <col min="7148" max="7148" width="6.33333333333333" style="232" customWidth="1"/>
    <col min="7149" max="7149" width="7.66666666666667" style="232" customWidth="1"/>
    <col min="7150" max="7150" width="8.33333333333333" style="232" customWidth="1"/>
    <col min="7151" max="7151" width="12.0833333333333" style="232" customWidth="1"/>
    <col min="7152" max="7152" width="11.25" style="232" customWidth="1"/>
    <col min="7153" max="7153" width="6.75" style="232" customWidth="1"/>
    <col min="7154" max="7154" width="7.5" style="232" customWidth="1"/>
    <col min="7155" max="7155" width="13.4166666666667" style="232" customWidth="1"/>
    <col min="7156" max="7156" width="6.25" style="232" customWidth="1"/>
    <col min="7157" max="7157" width="11.4166666666667" style="232" customWidth="1"/>
    <col min="7158" max="7158" width="10.25" style="232" customWidth="1"/>
    <col min="7159" max="7159" width="5.91666666666667" style="232" customWidth="1"/>
    <col min="7160" max="7160" width="14.25" style="232" customWidth="1"/>
    <col min="7161" max="7161" width="12.0833333333333" style="232" customWidth="1"/>
    <col min="7162" max="7162" width="10.1666666666667" style="232" customWidth="1"/>
    <col min="7163" max="7165" width="9" style="232"/>
    <col min="7166" max="7166" width="11.4166666666667" style="232" customWidth="1"/>
    <col min="7167" max="7168" width="10.8333333333333" style="232" customWidth="1"/>
    <col min="7169" max="7169" width="10" style="232" customWidth="1"/>
    <col min="7170" max="7403" width="9" style="232"/>
    <col min="7404" max="7404" width="6.33333333333333" style="232" customWidth="1"/>
    <col min="7405" max="7405" width="7.66666666666667" style="232" customWidth="1"/>
    <col min="7406" max="7406" width="8.33333333333333" style="232" customWidth="1"/>
    <col min="7407" max="7407" width="12.0833333333333" style="232" customWidth="1"/>
    <col min="7408" max="7408" width="11.25" style="232" customWidth="1"/>
    <col min="7409" max="7409" width="6.75" style="232" customWidth="1"/>
    <col min="7410" max="7410" width="7.5" style="232" customWidth="1"/>
    <col min="7411" max="7411" width="13.4166666666667" style="232" customWidth="1"/>
    <col min="7412" max="7412" width="6.25" style="232" customWidth="1"/>
    <col min="7413" max="7413" width="11.4166666666667" style="232" customWidth="1"/>
    <col min="7414" max="7414" width="10.25" style="232" customWidth="1"/>
    <col min="7415" max="7415" width="5.91666666666667" style="232" customWidth="1"/>
    <col min="7416" max="7416" width="14.25" style="232" customWidth="1"/>
    <col min="7417" max="7417" width="12.0833333333333" style="232" customWidth="1"/>
    <col min="7418" max="7418" width="10.1666666666667" style="232" customWidth="1"/>
    <col min="7419" max="7421" width="9" style="232"/>
    <col min="7422" max="7422" width="11.4166666666667" style="232" customWidth="1"/>
    <col min="7423" max="7424" width="10.8333333333333" style="232" customWidth="1"/>
    <col min="7425" max="7425" width="10" style="232" customWidth="1"/>
    <col min="7426" max="7659" width="9" style="232"/>
    <col min="7660" max="7660" width="6.33333333333333" style="232" customWidth="1"/>
    <col min="7661" max="7661" width="7.66666666666667" style="232" customWidth="1"/>
    <col min="7662" max="7662" width="8.33333333333333" style="232" customWidth="1"/>
    <col min="7663" max="7663" width="12.0833333333333" style="232" customWidth="1"/>
    <col min="7664" max="7664" width="11.25" style="232" customWidth="1"/>
    <col min="7665" max="7665" width="6.75" style="232" customWidth="1"/>
    <col min="7666" max="7666" width="7.5" style="232" customWidth="1"/>
    <col min="7667" max="7667" width="13.4166666666667" style="232" customWidth="1"/>
    <col min="7668" max="7668" width="6.25" style="232" customWidth="1"/>
    <col min="7669" max="7669" width="11.4166666666667" style="232" customWidth="1"/>
    <col min="7670" max="7670" width="10.25" style="232" customWidth="1"/>
    <col min="7671" max="7671" width="5.91666666666667" style="232" customWidth="1"/>
    <col min="7672" max="7672" width="14.25" style="232" customWidth="1"/>
    <col min="7673" max="7673" width="12.0833333333333" style="232" customWidth="1"/>
    <col min="7674" max="7674" width="10.1666666666667" style="232" customWidth="1"/>
    <col min="7675" max="7677" width="9" style="232"/>
    <col min="7678" max="7678" width="11.4166666666667" style="232" customWidth="1"/>
    <col min="7679" max="7680" width="10.8333333333333" style="232" customWidth="1"/>
    <col min="7681" max="7681" width="10" style="232" customWidth="1"/>
    <col min="7682" max="7915" width="9" style="232"/>
    <col min="7916" max="7916" width="6.33333333333333" style="232" customWidth="1"/>
    <col min="7917" max="7917" width="7.66666666666667" style="232" customWidth="1"/>
    <col min="7918" max="7918" width="8.33333333333333" style="232" customWidth="1"/>
    <col min="7919" max="7919" width="12.0833333333333" style="232" customWidth="1"/>
    <col min="7920" max="7920" width="11.25" style="232" customWidth="1"/>
    <col min="7921" max="7921" width="6.75" style="232" customWidth="1"/>
    <col min="7922" max="7922" width="7.5" style="232" customWidth="1"/>
    <col min="7923" max="7923" width="13.4166666666667" style="232" customWidth="1"/>
    <col min="7924" max="7924" width="6.25" style="232" customWidth="1"/>
    <col min="7925" max="7925" width="11.4166666666667" style="232" customWidth="1"/>
    <col min="7926" max="7926" width="10.25" style="232" customWidth="1"/>
    <col min="7927" max="7927" width="5.91666666666667" style="232" customWidth="1"/>
    <col min="7928" max="7928" width="14.25" style="232" customWidth="1"/>
    <col min="7929" max="7929" width="12.0833333333333" style="232" customWidth="1"/>
    <col min="7930" max="7930" width="10.1666666666667" style="232" customWidth="1"/>
    <col min="7931" max="7933" width="9" style="232"/>
    <col min="7934" max="7934" width="11.4166666666667" style="232" customWidth="1"/>
    <col min="7935" max="7936" width="10.8333333333333" style="232" customWidth="1"/>
    <col min="7937" max="7937" width="10" style="232" customWidth="1"/>
    <col min="7938" max="8171" width="9" style="232"/>
    <col min="8172" max="8172" width="6.33333333333333" style="232" customWidth="1"/>
    <col min="8173" max="8173" width="7.66666666666667" style="232" customWidth="1"/>
    <col min="8174" max="8174" width="8.33333333333333" style="232" customWidth="1"/>
    <col min="8175" max="8175" width="12.0833333333333" style="232" customWidth="1"/>
    <col min="8176" max="8176" width="11.25" style="232" customWidth="1"/>
    <col min="8177" max="8177" width="6.75" style="232" customWidth="1"/>
    <col min="8178" max="8178" width="7.5" style="232" customWidth="1"/>
    <col min="8179" max="8179" width="13.4166666666667" style="232" customWidth="1"/>
    <col min="8180" max="8180" width="6.25" style="232" customWidth="1"/>
    <col min="8181" max="8181" width="11.4166666666667" style="232" customWidth="1"/>
    <col min="8182" max="8182" width="10.25" style="232" customWidth="1"/>
    <col min="8183" max="8183" width="5.91666666666667" style="232" customWidth="1"/>
    <col min="8184" max="8184" width="14.25" style="232" customWidth="1"/>
    <col min="8185" max="8185" width="12.0833333333333" style="232" customWidth="1"/>
    <col min="8186" max="8186" width="10.1666666666667" style="232" customWidth="1"/>
    <col min="8187" max="8189" width="9" style="232"/>
    <col min="8190" max="8190" width="11.4166666666667" style="232" customWidth="1"/>
    <col min="8191" max="8192" width="10.8333333333333" style="232" customWidth="1"/>
    <col min="8193" max="8193" width="10" style="232" customWidth="1"/>
    <col min="8194" max="8427" width="9" style="232"/>
    <col min="8428" max="8428" width="6.33333333333333" style="232" customWidth="1"/>
    <col min="8429" max="8429" width="7.66666666666667" style="232" customWidth="1"/>
    <col min="8430" max="8430" width="8.33333333333333" style="232" customWidth="1"/>
    <col min="8431" max="8431" width="12.0833333333333" style="232" customWidth="1"/>
    <col min="8432" max="8432" width="11.25" style="232" customWidth="1"/>
    <col min="8433" max="8433" width="6.75" style="232" customWidth="1"/>
    <col min="8434" max="8434" width="7.5" style="232" customWidth="1"/>
    <col min="8435" max="8435" width="13.4166666666667" style="232" customWidth="1"/>
    <col min="8436" max="8436" width="6.25" style="232" customWidth="1"/>
    <col min="8437" max="8437" width="11.4166666666667" style="232" customWidth="1"/>
    <col min="8438" max="8438" width="10.25" style="232" customWidth="1"/>
    <col min="8439" max="8439" width="5.91666666666667" style="232" customWidth="1"/>
    <col min="8440" max="8440" width="14.25" style="232" customWidth="1"/>
    <col min="8441" max="8441" width="12.0833333333333" style="232" customWidth="1"/>
    <col min="8442" max="8442" width="10.1666666666667" style="232" customWidth="1"/>
    <col min="8443" max="8445" width="9" style="232"/>
    <col min="8446" max="8446" width="11.4166666666667" style="232" customWidth="1"/>
    <col min="8447" max="8448" width="10.8333333333333" style="232" customWidth="1"/>
    <col min="8449" max="8449" width="10" style="232" customWidth="1"/>
    <col min="8450" max="8683" width="9" style="232"/>
    <col min="8684" max="8684" width="6.33333333333333" style="232" customWidth="1"/>
    <col min="8685" max="8685" width="7.66666666666667" style="232" customWidth="1"/>
    <col min="8686" max="8686" width="8.33333333333333" style="232" customWidth="1"/>
    <col min="8687" max="8687" width="12.0833333333333" style="232" customWidth="1"/>
    <col min="8688" max="8688" width="11.25" style="232" customWidth="1"/>
    <col min="8689" max="8689" width="6.75" style="232" customWidth="1"/>
    <col min="8690" max="8690" width="7.5" style="232" customWidth="1"/>
    <col min="8691" max="8691" width="13.4166666666667" style="232" customWidth="1"/>
    <col min="8692" max="8692" width="6.25" style="232" customWidth="1"/>
    <col min="8693" max="8693" width="11.4166666666667" style="232" customWidth="1"/>
    <col min="8694" max="8694" width="10.25" style="232" customWidth="1"/>
    <col min="8695" max="8695" width="5.91666666666667" style="232" customWidth="1"/>
    <col min="8696" max="8696" width="14.25" style="232" customWidth="1"/>
    <col min="8697" max="8697" width="12.0833333333333" style="232" customWidth="1"/>
    <col min="8698" max="8698" width="10.1666666666667" style="232" customWidth="1"/>
    <col min="8699" max="8701" width="9" style="232"/>
    <col min="8702" max="8702" width="11.4166666666667" style="232" customWidth="1"/>
    <col min="8703" max="8704" width="10.8333333333333" style="232" customWidth="1"/>
    <col min="8705" max="8705" width="10" style="232" customWidth="1"/>
    <col min="8706" max="8939" width="9" style="232"/>
    <col min="8940" max="8940" width="6.33333333333333" style="232" customWidth="1"/>
    <col min="8941" max="8941" width="7.66666666666667" style="232" customWidth="1"/>
    <col min="8942" max="8942" width="8.33333333333333" style="232" customWidth="1"/>
    <col min="8943" max="8943" width="12.0833333333333" style="232" customWidth="1"/>
    <col min="8944" max="8944" width="11.25" style="232" customWidth="1"/>
    <col min="8945" max="8945" width="6.75" style="232" customWidth="1"/>
    <col min="8946" max="8946" width="7.5" style="232" customWidth="1"/>
    <col min="8947" max="8947" width="13.4166666666667" style="232" customWidth="1"/>
    <col min="8948" max="8948" width="6.25" style="232" customWidth="1"/>
    <col min="8949" max="8949" width="11.4166666666667" style="232" customWidth="1"/>
    <col min="8950" max="8950" width="10.25" style="232" customWidth="1"/>
    <col min="8951" max="8951" width="5.91666666666667" style="232" customWidth="1"/>
    <col min="8952" max="8952" width="14.25" style="232" customWidth="1"/>
    <col min="8953" max="8953" width="12.0833333333333" style="232" customWidth="1"/>
    <col min="8954" max="8954" width="10.1666666666667" style="232" customWidth="1"/>
    <col min="8955" max="8957" width="9" style="232"/>
    <col min="8958" max="8958" width="11.4166666666667" style="232" customWidth="1"/>
    <col min="8959" max="8960" width="10.8333333333333" style="232" customWidth="1"/>
    <col min="8961" max="8961" width="10" style="232" customWidth="1"/>
    <col min="8962" max="9195" width="9" style="232"/>
    <col min="9196" max="9196" width="6.33333333333333" style="232" customWidth="1"/>
    <col min="9197" max="9197" width="7.66666666666667" style="232" customWidth="1"/>
    <col min="9198" max="9198" width="8.33333333333333" style="232" customWidth="1"/>
    <col min="9199" max="9199" width="12.0833333333333" style="232" customWidth="1"/>
    <col min="9200" max="9200" width="11.25" style="232" customWidth="1"/>
    <col min="9201" max="9201" width="6.75" style="232" customWidth="1"/>
    <col min="9202" max="9202" width="7.5" style="232" customWidth="1"/>
    <col min="9203" max="9203" width="13.4166666666667" style="232" customWidth="1"/>
    <col min="9204" max="9204" width="6.25" style="232" customWidth="1"/>
    <col min="9205" max="9205" width="11.4166666666667" style="232" customWidth="1"/>
    <col min="9206" max="9206" width="10.25" style="232" customWidth="1"/>
    <col min="9207" max="9207" width="5.91666666666667" style="232" customWidth="1"/>
    <col min="9208" max="9208" width="14.25" style="232" customWidth="1"/>
    <col min="9209" max="9209" width="12.0833333333333" style="232" customWidth="1"/>
    <col min="9210" max="9210" width="10.1666666666667" style="232" customWidth="1"/>
    <col min="9211" max="9213" width="9" style="232"/>
    <col min="9214" max="9214" width="11.4166666666667" style="232" customWidth="1"/>
    <col min="9215" max="9216" width="10.8333333333333" style="232" customWidth="1"/>
    <col min="9217" max="9217" width="10" style="232" customWidth="1"/>
    <col min="9218" max="9451" width="9" style="232"/>
    <col min="9452" max="9452" width="6.33333333333333" style="232" customWidth="1"/>
    <col min="9453" max="9453" width="7.66666666666667" style="232" customWidth="1"/>
    <col min="9454" max="9454" width="8.33333333333333" style="232" customWidth="1"/>
    <col min="9455" max="9455" width="12.0833333333333" style="232" customWidth="1"/>
    <col min="9456" max="9456" width="11.25" style="232" customWidth="1"/>
    <col min="9457" max="9457" width="6.75" style="232" customWidth="1"/>
    <col min="9458" max="9458" width="7.5" style="232" customWidth="1"/>
    <col min="9459" max="9459" width="13.4166666666667" style="232" customWidth="1"/>
    <col min="9460" max="9460" width="6.25" style="232" customWidth="1"/>
    <col min="9461" max="9461" width="11.4166666666667" style="232" customWidth="1"/>
    <col min="9462" max="9462" width="10.25" style="232" customWidth="1"/>
    <col min="9463" max="9463" width="5.91666666666667" style="232" customWidth="1"/>
    <col min="9464" max="9464" width="14.25" style="232" customWidth="1"/>
    <col min="9465" max="9465" width="12.0833333333333" style="232" customWidth="1"/>
    <col min="9466" max="9466" width="10.1666666666667" style="232" customWidth="1"/>
    <col min="9467" max="9469" width="9" style="232"/>
    <col min="9470" max="9470" width="11.4166666666667" style="232" customWidth="1"/>
    <col min="9471" max="9472" width="10.8333333333333" style="232" customWidth="1"/>
    <col min="9473" max="9473" width="10" style="232" customWidth="1"/>
    <col min="9474" max="9707" width="9" style="232"/>
    <col min="9708" max="9708" width="6.33333333333333" style="232" customWidth="1"/>
    <col min="9709" max="9709" width="7.66666666666667" style="232" customWidth="1"/>
    <col min="9710" max="9710" width="8.33333333333333" style="232" customWidth="1"/>
    <col min="9711" max="9711" width="12.0833333333333" style="232" customWidth="1"/>
    <col min="9712" max="9712" width="11.25" style="232" customWidth="1"/>
    <col min="9713" max="9713" width="6.75" style="232" customWidth="1"/>
    <col min="9714" max="9714" width="7.5" style="232" customWidth="1"/>
    <col min="9715" max="9715" width="13.4166666666667" style="232" customWidth="1"/>
    <col min="9716" max="9716" width="6.25" style="232" customWidth="1"/>
    <col min="9717" max="9717" width="11.4166666666667" style="232" customWidth="1"/>
    <col min="9718" max="9718" width="10.25" style="232" customWidth="1"/>
    <col min="9719" max="9719" width="5.91666666666667" style="232" customWidth="1"/>
    <col min="9720" max="9720" width="14.25" style="232" customWidth="1"/>
    <col min="9721" max="9721" width="12.0833333333333" style="232" customWidth="1"/>
    <col min="9722" max="9722" width="10.1666666666667" style="232" customWidth="1"/>
    <col min="9723" max="9725" width="9" style="232"/>
    <col min="9726" max="9726" width="11.4166666666667" style="232" customWidth="1"/>
    <col min="9727" max="9728" width="10.8333333333333" style="232" customWidth="1"/>
    <col min="9729" max="9729" width="10" style="232" customWidth="1"/>
    <col min="9730" max="9963" width="9" style="232"/>
    <col min="9964" max="9964" width="6.33333333333333" style="232" customWidth="1"/>
    <col min="9965" max="9965" width="7.66666666666667" style="232" customWidth="1"/>
    <col min="9966" max="9966" width="8.33333333333333" style="232" customWidth="1"/>
    <col min="9967" max="9967" width="12.0833333333333" style="232" customWidth="1"/>
    <col min="9968" max="9968" width="11.25" style="232" customWidth="1"/>
    <col min="9969" max="9969" width="6.75" style="232" customWidth="1"/>
    <col min="9970" max="9970" width="7.5" style="232" customWidth="1"/>
    <col min="9971" max="9971" width="13.4166666666667" style="232" customWidth="1"/>
    <col min="9972" max="9972" width="6.25" style="232" customWidth="1"/>
    <col min="9973" max="9973" width="11.4166666666667" style="232" customWidth="1"/>
    <col min="9974" max="9974" width="10.25" style="232" customWidth="1"/>
    <col min="9975" max="9975" width="5.91666666666667" style="232" customWidth="1"/>
    <col min="9976" max="9976" width="14.25" style="232" customWidth="1"/>
    <col min="9977" max="9977" width="12.0833333333333" style="232" customWidth="1"/>
    <col min="9978" max="9978" width="10.1666666666667" style="232" customWidth="1"/>
    <col min="9979" max="9981" width="9" style="232"/>
    <col min="9982" max="9982" width="11.4166666666667" style="232" customWidth="1"/>
    <col min="9983" max="9984" width="10.8333333333333" style="232" customWidth="1"/>
    <col min="9985" max="9985" width="10" style="232" customWidth="1"/>
    <col min="9986" max="10219" width="9" style="232"/>
    <col min="10220" max="10220" width="6.33333333333333" style="232" customWidth="1"/>
    <col min="10221" max="10221" width="7.66666666666667" style="232" customWidth="1"/>
    <col min="10222" max="10222" width="8.33333333333333" style="232" customWidth="1"/>
    <col min="10223" max="10223" width="12.0833333333333" style="232" customWidth="1"/>
    <col min="10224" max="10224" width="11.25" style="232" customWidth="1"/>
    <col min="10225" max="10225" width="6.75" style="232" customWidth="1"/>
    <col min="10226" max="10226" width="7.5" style="232" customWidth="1"/>
    <col min="10227" max="10227" width="13.4166666666667" style="232" customWidth="1"/>
    <col min="10228" max="10228" width="6.25" style="232" customWidth="1"/>
    <col min="10229" max="10229" width="11.4166666666667" style="232" customWidth="1"/>
    <col min="10230" max="10230" width="10.25" style="232" customWidth="1"/>
    <col min="10231" max="10231" width="5.91666666666667" style="232" customWidth="1"/>
    <col min="10232" max="10232" width="14.25" style="232" customWidth="1"/>
    <col min="10233" max="10233" width="12.0833333333333" style="232" customWidth="1"/>
    <col min="10234" max="10234" width="10.1666666666667" style="232" customWidth="1"/>
    <col min="10235" max="10237" width="9" style="232"/>
    <col min="10238" max="10238" width="11.4166666666667" style="232" customWidth="1"/>
    <col min="10239" max="10240" width="10.8333333333333" style="232" customWidth="1"/>
    <col min="10241" max="10241" width="10" style="232" customWidth="1"/>
    <col min="10242" max="10475" width="9" style="232"/>
    <col min="10476" max="10476" width="6.33333333333333" style="232" customWidth="1"/>
    <col min="10477" max="10477" width="7.66666666666667" style="232" customWidth="1"/>
    <col min="10478" max="10478" width="8.33333333333333" style="232" customWidth="1"/>
    <col min="10479" max="10479" width="12.0833333333333" style="232" customWidth="1"/>
    <col min="10480" max="10480" width="11.25" style="232" customWidth="1"/>
    <col min="10481" max="10481" width="6.75" style="232" customWidth="1"/>
    <col min="10482" max="10482" width="7.5" style="232" customWidth="1"/>
    <col min="10483" max="10483" width="13.4166666666667" style="232" customWidth="1"/>
    <col min="10484" max="10484" width="6.25" style="232" customWidth="1"/>
    <col min="10485" max="10485" width="11.4166666666667" style="232" customWidth="1"/>
    <col min="10486" max="10486" width="10.25" style="232" customWidth="1"/>
    <col min="10487" max="10487" width="5.91666666666667" style="232" customWidth="1"/>
    <col min="10488" max="10488" width="14.25" style="232" customWidth="1"/>
    <col min="10489" max="10489" width="12.0833333333333" style="232" customWidth="1"/>
    <col min="10490" max="10490" width="10.1666666666667" style="232" customWidth="1"/>
    <col min="10491" max="10493" width="9" style="232"/>
    <col min="10494" max="10494" width="11.4166666666667" style="232" customWidth="1"/>
    <col min="10495" max="10496" width="10.8333333333333" style="232" customWidth="1"/>
    <col min="10497" max="10497" width="10" style="232" customWidth="1"/>
    <col min="10498" max="10731" width="9" style="232"/>
    <col min="10732" max="10732" width="6.33333333333333" style="232" customWidth="1"/>
    <col min="10733" max="10733" width="7.66666666666667" style="232" customWidth="1"/>
    <col min="10734" max="10734" width="8.33333333333333" style="232" customWidth="1"/>
    <col min="10735" max="10735" width="12.0833333333333" style="232" customWidth="1"/>
    <col min="10736" max="10736" width="11.25" style="232" customWidth="1"/>
    <col min="10737" max="10737" width="6.75" style="232" customWidth="1"/>
    <col min="10738" max="10738" width="7.5" style="232" customWidth="1"/>
    <col min="10739" max="10739" width="13.4166666666667" style="232" customWidth="1"/>
    <col min="10740" max="10740" width="6.25" style="232" customWidth="1"/>
    <col min="10741" max="10741" width="11.4166666666667" style="232" customWidth="1"/>
    <col min="10742" max="10742" width="10.25" style="232" customWidth="1"/>
    <col min="10743" max="10743" width="5.91666666666667" style="232" customWidth="1"/>
    <col min="10744" max="10744" width="14.25" style="232" customWidth="1"/>
    <col min="10745" max="10745" width="12.0833333333333" style="232" customWidth="1"/>
    <col min="10746" max="10746" width="10.1666666666667" style="232" customWidth="1"/>
    <col min="10747" max="10749" width="9" style="232"/>
    <col min="10750" max="10750" width="11.4166666666667" style="232" customWidth="1"/>
    <col min="10751" max="10752" width="10.8333333333333" style="232" customWidth="1"/>
    <col min="10753" max="10753" width="10" style="232" customWidth="1"/>
    <col min="10754" max="10987" width="9" style="232"/>
    <col min="10988" max="10988" width="6.33333333333333" style="232" customWidth="1"/>
    <col min="10989" max="10989" width="7.66666666666667" style="232" customWidth="1"/>
    <col min="10990" max="10990" width="8.33333333333333" style="232" customWidth="1"/>
    <col min="10991" max="10991" width="12.0833333333333" style="232" customWidth="1"/>
    <col min="10992" max="10992" width="11.25" style="232" customWidth="1"/>
    <col min="10993" max="10993" width="6.75" style="232" customWidth="1"/>
    <col min="10994" max="10994" width="7.5" style="232" customWidth="1"/>
    <col min="10995" max="10995" width="13.4166666666667" style="232" customWidth="1"/>
    <col min="10996" max="10996" width="6.25" style="232" customWidth="1"/>
    <col min="10997" max="10997" width="11.4166666666667" style="232" customWidth="1"/>
    <col min="10998" max="10998" width="10.25" style="232" customWidth="1"/>
    <col min="10999" max="10999" width="5.91666666666667" style="232" customWidth="1"/>
    <col min="11000" max="11000" width="14.25" style="232" customWidth="1"/>
    <col min="11001" max="11001" width="12.0833333333333" style="232" customWidth="1"/>
    <col min="11002" max="11002" width="10.1666666666667" style="232" customWidth="1"/>
    <col min="11003" max="11005" width="9" style="232"/>
    <col min="11006" max="11006" width="11.4166666666667" style="232" customWidth="1"/>
    <col min="11007" max="11008" width="10.8333333333333" style="232" customWidth="1"/>
    <col min="11009" max="11009" width="10" style="232" customWidth="1"/>
    <col min="11010" max="11243" width="9" style="232"/>
    <col min="11244" max="11244" width="6.33333333333333" style="232" customWidth="1"/>
    <col min="11245" max="11245" width="7.66666666666667" style="232" customWidth="1"/>
    <col min="11246" max="11246" width="8.33333333333333" style="232" customWidth="1"/>
    <col min="11247" max="11247" width="12.0833333333333" style="232" customWidth="1"/>
    <col min="11248" max="11248" width="11.25" style="232" customWidth="1"/>
    <col min="11249" max="11249" width="6.75" style="232" customWidth="1"/>
    <col min="11250" max="11250" width="7.5" style="232" customWidth="1"/>
    <col min="11251" max="11251" width="13.4166666666667" style="232" customWidth="1"/>
    <col min="11252" max="11252" width="6.25" style="232" customWidth="1"/>
    <col min="11253" max="11253" width="11.4166666666667" style="232" customWidth="1"/>
    <col min="11254" max="11254" width="10.25" style="232" customWidth="1"/>
    <col min="11255" max="11255" width="5.91666666666667" style="232" customWidth="1"/>
    <col min="11256" max="11256" width="14.25" style="232" customWidth="1"/>
    <col min="11257" max="11257" width="12.0833333333333" style="232" customWidth="1"/>
    <col min="11258" max="11258" width="10.1666666666667" style="232" customWidth="1"/>
    <col min="11259" max="11261" width="9" style="232"/>
    <col min="11262" max="11262" width="11.4166666666667" style="232" customWidth="1"/>
    <col min="11263" max="11264" width="10.8333333333333" style="232" customWidth="1"/>
    <col min="11265" max="11265" width="10" style="232" customWidth="1"/>
    <col min="11266" max="11499" width="9" style="232"/>
    <col min="11500" max="11500" width="6.33333333333333" style="232" customWidth="1"/>
    <col min="11501" max="11501" width="7.66666666666667" style="232" customWidth="1"/>
    <col min="11502" max="11502" width="8.33333333333333" style="232" customWidth="1"/>
    <col min="11503" max="11503" width="12.0833333333333" style="232" customWidth="1"/>
    <col min="11504" max="11504" width="11.25" style="232" customWidth="1"/>
    <col min="11505" max="11505" width="6.75" style="232" customWidth="1"/>
    <col min="11506" max="11506" width="7.5" style="232" customWidth="1"/>
    <col min="11507" max="11507" width="13.4166666666667" style="232" customWidth="1"/>
    <col min="11508" max="11508" width="6.25" style="232" customWidth="1"/>
    <col min="11509" max="11509" width="11.4166666666667" style="232" customWidth="1"/>
    <col min="11510" max="11510" width="10.25" style="232" customWidth="1"/>
    <col min="11511" max="11511" width="5.91666666666667" style="232" customWidth="1"/>
    <col min="11512" max="11512" width="14.25" style="232" customWidth="1"/>
    <col min="11513" max="11513" width="12.0833333333333" style="232" customWidth="1"/>
    <col min="11514" max="11514" width="10.1666666666667" style="232" customWidth="1"/>
    <col min="11515" max="11517" width="9" style="232"/>
    <col min="11518" max="11518" width="11.4166666666667" style="232" customWidth="1"/>
    <col min="11519" max="11520" width="10.8333333333333" style="232" customWidth="1"/>
    <col min="11521" max="11521" width="10" style="232" customWidth="1"/>
    <col min="11522" max="11755" width="9" style="232"/>
    <col min="11756" max="11756" width="6.33333333333333" style="232" customWidth="1"/>
    <col min="11757" max="11757" width="7.66666666666667" style="232" customWidth="1"/>
    <col min="11758" max="11758" width="8.33333333333333" style="232" customWidth="1"/>
    <col min="11759" max="11759" width="12.0833333333333" style="232" customWidth="1"/>
    <col min="11760" max="11760" width="11.25" style="232" customWidth="1"/>
    <col min="11761" max="11761" width="6.75" style="232" customWidth="1"/>
    <col min="11762" max="11762" width="7.5" style="232" customWidth="1"/>
    <col min="11763" max="11763" width="13.4166666666667" style="232" customWidth="1"/>
    <col min="11764" max="11764" width="6.25" style="232" customWidth="1"/>
    <col min="11765" max="11765" width="11.4166666666667" style="232" customWidth="1"/>
    <col min="11766" max="11766" width="10.25" style="232" customWidth="1"/>
    <col min="11767" max="11767" width="5.91666666666667" style="232" customWidth="1"/>
    <col min="11768" max="11768" width="14.25" style="232" customWidth="1"/>
    <col min="11769" max="11769" width="12.0833333333333" style="232" customWidth="1"/>
    <col min="11770" max="11770" width="10.1666666666667" style="232" customWidth="1"/>
    <col min="11771" max="11773" width="9" style="232"/>
    <col min="11774" max="11774" width="11.4166666666667" style="232" customWidth="1"/>
    <col min="11775" max="11776" width="10.8333333333333" style="232" customWidth="1"/>
    <col min="11777" max="11777" width="10" style="232" customWidth="1"/>
    <col min="11778" max="12011" width="9" style="232"/>
    <col min="12012" max="12012" width="6.33333333333333" style="232" customWidth="1"/>
    <col min="12013" max="12013" width="7.66666666666667" style="232" customWidth="1"/>
    <col min="12014" max="12014" width="8.33333333333333" style="232" customWidth="1"/>
    <col min="12015" max="12015" width="12.0833333333333" style="232" customWidth="1"/>
    <col min="12016" max="12016" width="11.25" style="232" customWidth="1"/>
    <col min="12017" max="12017" width="6.75" style="232" customWidth="1"/>
    <col min="12018" max="12018" width="7.5" style="232" customWidth="1"/>
    <col min="12019" max="12019" width="13.4166666666667" style="232" customWidth="1"/>
    <col min="12020" max="12020" width="6.25" style="232" customWidth="1"/>
    <col min="12021" max="12021" width="11.4166666666667" style="232" customWidth="1"/>
    <col min="12022" max="12022" width="10.25" style="232" customWidth="1"/>
    <col min="12023" max="12023" width="5.91666666666667" style="232" customWidth="1"/>
    <col min="12024" max="12024" width="14.25" style="232" customWidth="1"/>
    <col min="12025" max="12025" width="12.0833333333333" style="232" customWidth="1"/>
    <col min="12026" max="12026" width="10.1666666666667" style="232" customWidth="1"/>
    <col min="12027" max="12029" width="9" style="232"/>
    <col min="12030" max="12030" width="11.4166666666667" style="232" customWidth="1"/>
    <col min="12031" max="12032" width="10.8333333333333" style="232" customWidth="1"/>
    <col min="12033" max="12033" width="10" style="232" customWidth="1"/>
    <col min="12034" max="12267" width="9" style="232"/>
    <col min="12268" max="12268" width="6.33333333333333" style="232" customWidth="1"/>
    <col min="12269" max="12269" width="7.66666666666667" style="232" customWidth="1"/>
    <col min="12270" max="12270" width="8.33333333333333" style="232" customWidth="1"/>
    <col min="12271" max="12271" width="12.0833333333333" style="232" customWidth="1"/>
    <col min="12272" max="12272" width="11.25" style="232" customWidth="1"/>
    <col min="12273" max="12273" width="6.75" style="232" customWidth="1"/>
    <col min="12274" max="12274" width="7.5" style="232" customWidth="1"/>
    <col min="12275" max="12275" width="13.4166666666667" style="232" customWidth="1"/>
    <col min="12276" max="12276" width="6.25" style="232" customWidth="1"/>
    <col min="12277" max="12277" width="11.4166666666667" style="232" customWidth="1"/>
    <col min="12278" max="12278" width="10.25" style="232" customWidth="1"/>
    <col min="12279" max="12279" width="5.91666666666667" style="232" customWidth="1"/>
    <col min="12280" max="12280" width="14.25" style="232" customWidth="1"/>
    <col min="12281" max="12281" width="12.0833333333333" style="232" customWidth="1"/>
    <col min="12282" max="12282" width="10.1666666666667" style="232" customWidth="1"/>
    <col min="12283" max="12285" width="9" style="232"/>
    <col min="12286" max="12286" width="11.4166666666667" style="232" customWidth="1"/>
    <col min="12287" max="12288" width="10.8333333333333" style="232" customWidth="1"/>
    <col min="12289" max="12289" width="10" style="232" customWidth="1"/>
    <col min="12290" max="12523" width="9" style="232"/>
    <col min="12524" max="12524" width="6.33333333333333" style="232" customWidth="1"/>
    <col min="12525" max="12525" width="7.66666666666667" style="232" customWidth="1"/>
    <col min="12526" max="12526" width="8.33333333333333" style="232" customWidth="1"/>
    <col min="12527" max="12527" width="12.0833333333333" style="232" customWidth="1"/>
    <col min="12528" max="12528" width="11.25" style="232" customWidth="1"/>
    <col min="12529" max="12529" width="6.75" style="232" customWidth="1"/>
    <col min="12530" max="12530" width="7.5" style="232" customWidth="1"/>
    <col min="12531" max="12531" width="13.4166666666667" style="232" customWidth="1"/>
    <col min="12532" max="12532" width="6.25" style="232" customWidth="1"/>
    <col min="12533" max="12533" width="11.4166666666667" style="232" customWidth="1"/>
    <col min="12534" max="12534" width="10.25" style="232" customWidth="1"/>
    <col min="12535" max="12535" width="5.91666666666667" style="232" customWidth="1"/>
    <col min="12536" max="12536" width="14.25" style="232" customWidth="1"/>
    <col min="12537" max="12537" width="12.0833333333333" style="232" customWidth="1"/>
    <col min="12538" max="12538" width="10.1666666666667" style="232" customWidth="1"/>
    <col min="12539" max="12541" width="9" style="232"/>
    <col min="12542" max="12542" width="11.4166666666667" style="232" customWidth="1"/>
    <col min="12543" max="12544" width="10.8333333333333" style="232" customWidth="1"/>
    <col min="12545" max="12545" width="10" style="232" customWidth="1"/>
    <col min="12546" max="12779" width="9" style="232"/>
    <col min="12780" max="12780" width="6.33333333333333" style="232" customWidth="1"/>
    <col min="12781" max="12781" width="7.66666666666667" style="232" customWidth="1"/>
    <col min="12782" max="12782" width="8.33333333333333" style="232" customWidth="1"/>
    <col min="12783" max="12783" width="12.0833333333333" style="232" customWidth="1"/>
    <col min="12784" max="12784" width="11.25" style="232" customWidth="1"/>
    <col min="12785" max="12785" width="6.75" style="232" customWidth="1"/>
    <col min="12786" max="12786" width="7.5" style="232" customWidth="1"/>
    <col min="12787" max="12787" width="13.4166666666667" style="232" customWidth="1"/>
    <col min="12788" max="12788" width="6.25" style="232" customWidth="1"/>
    <col min="12789" max="12789" width="11.4166666666667" style="232" customWidth="1"/>
    <col min="12790" max="12790" width="10.25" style="232" customWidth="1"/>
    <col min="12791" max="12791" width="5.91666666666667" style="232" customWidth="1"/>
    <col min="12792" max="12792" width="14.25" style="232" customWidth="1"/>
    <col min="12793" max="12793" width="12.0833333333333" style="232" customWidth="1"/>
    <col min="12794" max="12794" width="10.1666666666667" style="232" customWidth="1"/>
    <col min="12795" max="12797" width="9" style="232"/>
    <col min="12798" max="12798" width="11.4166666666667" style="232" customWidth="1"/>
    <col min="12799" max="12800" width="10.8333333333333" style="232" customWidth="1"/>
    <col min="12801" max="12801" width="10" style="232" customWidth="1"/>
    <col min="12802" max="13035" width="9" style="232"/>
    <col min="13036" max="13036" width="6.33333333333333" style="232" customWidth="1"/>
    <col min="13037" max="13037" width="7.66666666666667" style="232" customWidth="1"/>
    <col min="13038" max="13038" width="8.33333333333333" style="232" customWidth="1"/>
    <col min="13039" max="13039" width="12.0833333333333" style="232" customWidth="1"/>
    <col min="13040" max="13040" width="11.25" style="232" customWidth="1"/>
    <col min="13041" max="13041" width="6.75" style="232" customWidth="1"/>
    <col min="13042" max="13042" width="7.5" style="232" customWidth="1"/>
    <col min="13043" max="13043" width="13.4166666666667" style="232" customWidth="1"/>
    <col min="13044" max="13044" width="6.25" style="232" customWidth="1"/>
    <col min="13045" max="13045" width="11.4166666666667" style="232" customWidth="1"/>
    <col min="13046" max="13046" width="10.25" style="232" customWidth="1"/>
    <col min="13047" max="13047" width="5.91666666666667" style="232" customWidth="1"/>
    <col min="13048" max="13048" width="14.25" style="232" customWidth="1"/>
    <col min="13049" max="13049" width="12.0833333333333" style="232" customWidth="1"/>
    <col min="13050" max="13050" width="10.1666666666667" style="232" customWidth="1"/>
    <col min="13051" max="13053" width="9" style="232"/>
    <col min="13054" max="13054" width="11.4166666666667" style="232" customWidth="1"/>
    <col min="13055" max="13056" width="10.8333333333333" style="232" customWidth="1"/>
    <col min="13057" max="13057" width="10" style="232" customWidth="1"/>
    <col min="13058" max="13291" width="9" style="232"/>
    <col min="13292" max="13292" width="6.33333333333333" style="232" customWidth="1"/>
    <col min="13293" max="13293" width="7.66666666666667" style="232" customWidth="1"/>
    <col min="13294" max="13294" width="8.33333333333333" style="232" customWidth="1"/>
    <col min="13295" max="13295" width="12.0833333333333" style="232" customWidth="1"/>
    <col min="13296" max="13296" width="11.25" style="232" customWidth="1"/>
    <col min="13297" max="13297" width="6.75" style="232" customWidth="1"/>
    <col min="13298" max="13298" width="7.5" style="232" customWidth="1"/>
    <col min="13299" max="13299" width="13.4166666666667" style="232" customWidth="1"/>
    <col min="13300" max="13300" width="6.25" style="232" customWidth="1"/>
    <col min="13301" max="13301" width="11.4166666666667" style="232" customWidth="1"/>
    <col min="13302" max="13302" width="10.25" style="232" customWidth="1"/>
    <col min="13303" max="13303" width="5.91666666666667" style="232" customWidth="1"/>
    <col min="13304" max="13304" width="14.25" style="232" customWidth="1"/>
    <col min="13305" max="13305" width="12.0833333333333" style="232" customWidth="1"/>
    <col min="13306" max="13306" width="10.1666666666667" style="232" customWidth="1"/>
    <col min="13307" max="13309" width="9" style="232"/>
    <col min="13310" max="13310" width="11.4166666666667" style="232" customWidth="1"/>
    <col min="13311" max="13312" width="10.8333333333333" style="232" customWidth="1"/>
    <col min="13313" max="13313" width="10" style="232" customWidth="1"/>
    <col min="13314" max="13547" width="9" style="232"/>
    <col min="13548" max="13548" width="6.33333333333333" style="232" customWidth="1"/>
    <col min="13549" max="13549" width="7.66666666666667" style="232" customWidth="1"/>
    <col min="13550" max="13550" width="8.33333333333333" style="232" customWidth="1"/>
    <col min="13551" max="13551" width="12.0833333333333" style="232" customWidth="1"/>
    <col min="13552" max="13552" width="11.25" style="232" customWidth="1"/>
    <col min="13553" max="13553" width="6.75" style="232" customWidth="1"/>
    <col min="13554" max="13554" width="7.5" style="232" customWidth="1"/>
    <col min="13555" max="13555" width="13.4166666666667" style="232" customWidth="1"/>
    <col min="13556" max="13556" width="6.25" style="232" customWidth="1"/>
    <col min="13557" max="13557" width="11.4166666666667" style="232" customWidth="1"/>
    <col min="13558" max="13558" width="10.25" style="232" customWidth="1"/>
    <col min="13559" max="13559" width="5.91666666666667" style="232" customWidth="1"/>
    <col min="13560" max="13560" width="14.25" style="232" customWidth="1"/>
    <col min="13561" max="13561" width="12.0833333333333" style="232" customWidth="1"/>
    <col min="13562" max="13562" width="10.1666666666667" style="232" customWidth="1"/>
    <col min="13563" max="13565" width="9" style="232"/>
    <col min="13566" max="13566" width="11.4166666666667" style="232" customWidth="1"/>
    <col min="13567" max="13568" width="10.8333333333333" style="232" customWidth="1"/>
    <col min="13569" max="13569" width="10" style="232" customWidth="1"/>
    <col min="13570" max="13803" width="9" style="232"/>
    <col min="13804" max="13804" width="6.33333333333333" style="232" customWidth="1"/>
    <col min="13805" max="13805" width="7.66666666666667" style="232" customWidth="1"/>
    <col min="13806" max="13806" width="8.33333333333333" style="232" customWidth="1"/>
    <col min="13807" max="13807" width="12.0833333333333" style="232" customWidth="1"/>
    <col min="13808" max="13808" width="11.25" style="232" customWidth="1"/>
    <col min="13809" max="13809" width="6.75" style="232" customWidth="1"/>
    <col min="13810" max="13810" width="7.5" style="232" customWidth="1"/>
    <col min="13811" max="13811" width="13.4166666666667" style="232" customWidth="1"/>
    <col min="13812" max="13812" width="6.25" style="232" customWidth="1"/>
    <col min="13813" max="13813" width="11.4166666666667" style="232" customWidth="1"/>
    <col min="13814" max="13814" width="10.25" style="232" customWidth="1"/>
    <col min="13815" max="13815" width="5.91666666666667" style="232" customWidth="1"/>
    <col min="13816" max="13816" width="14.25" style="232" customWidth="1"/>
    <col min="13817" max="13817" width="12.0833333333333" style="232" customWidth="1"/>
    <col min="13818" max="13818" width="10.1666666666667" style="232" customWidth="1"/>
    <col min="13819" max="13821" width="9" style="232"/>
    <col min="13822" max="13822" width="11.4166666666667" style="232" customWidth="1"/>
    <col min="13823" max="13824" width="10.8333333333333" style="232" customWidth="1"/>
    <col min="13825" max="13825" width="10" style="232" customWidth="1"/>
    <col min="13826" max="14059" width="9" style="232"/>
    <col min="14060" max="14060" width="6.33333333333333" style="232" customWidth="1"/>
    <col min="14061" max="14061" width="7.66666666666667" style="232" customWidth="1"/>
    <col min="14062" max="14062" width="8.33333333333333" style="232" customWidth="1"/>
    <col min="14063" max="14063" width="12.0833333333333" style="232" customWidth="1"/>
    <col min="14064" max="14064" width="11.25" style="232" customWidth="1"/>
    <col min="14065" max="14065" width="6.75" style="232" customWidth="1"/>
    <col min="14066" max="14066" width="7.5" style="232" customWidth="1"/>
    <col min="14067" max="14067" width="13.4166666666667" style="232" customWidth="1"/>
    <col min="14068" max="14068" width="6.25" style="232" customWidth="1"/>
    <col min="14069" max="14069" width="11.4166666666667" style="232" customWidth="1"/>
    <col min="14070" max="14070" width="10.25" style="232" customWidth="1"/>
    <col min="14071" max="14071" width="5.91666666666667" style="232" customWidth="1"/>
    <col min="14072" max="14072" width="14.25" style="232" customWidth="1"/>
    <col min="14073" max="14073" width="12.0833333333333" style="232" customWidth="1"/>
    <col min="14074" max="14074" width="10.1666666666667" style="232" customWidth="1"/>
    <col min="14075" max="14077" width="9" style="232"/>
    <col min="14078" max="14078" width="11.4166666666667" style="232" customWidth="1"/>
    <col min="14079" max="14080" width="10.8333333333333" style="232" customWidth="1"/>
    <col min="14081" max="14081" width="10" style="232" customWidth="1"/>
    <col min="14082" max="14315" width="9" style="232"/>
    <col min="14316" max="14316" width="6.33333333333333" style="232" customWidth="1"/>
    <col min="14317" max="14317" width="7.66666666666667" style="232" customWidth="1"/>
    <col min="14318" max="14318" width="8.33333333333333" style="232" customWidth="1"/>
    <col min="14319" max="14319" width="12.0833333333333" style="232" customWidth="1"/>
    <col min="14320" max="14320" width="11.25" style="232" customWidth="1"/>
    <col min="14321" max="14321" width="6.75" style="232" customWidth="1"/>
    <col min="14322" max="14322" width="7.5" style="232" customWidth="1"/>
    <col min="14323" max="14323" width="13.4166666666667" style="232" customWidth="1"/>
    <col min="14324" max="14324" width="6.25" style="232" customWidth="1"/>
    <col min="14325" max="14325" width="11.4166666666667" style="232" customWidth="1"/>
    <col min="14326" max="14326" width="10.25" style="232" customWidth="1"/>
    <col min="14327" max="14327" width="5.91666666666667" style="232" customWidth="1"/>
    <col min="14328" max="14328" width="14.25" style="232" customWidth="1"/>
    <col min="14329" max="14329" width="12.0833333333333" style="232" customWidth="1"/>
    <col min="14330" max="14330" width="10.1666666666667" style="232" customWidth="1"/>
    <col min="14331" max="14333" width="9" style="232"/>
    <col min="14334" max="14334" width="11.4166666666667" style="232" customWidth="1"/>
    <col min="14335" max="14336" width="10.8333333333333" style="232" customWidth="1"/>
    <col min="14337" max="14337" width="10" style="232" customWidth="1"/>
    <col min="14338" max="14571" width="9" style="232"/>
    <col min="14572" max="14572" width="6.33333333333333" style="232" customWidth="1"/>
    <col min="14573" max="14573" width="7.66666666666667" style="232" customWidth="1"/>
    <col min="14574" max="14574" width="8.33333333333333" style="232" customWidth="1"/>
    <col min="14575" max="14575" width="12.0833333333333" style="232" customWidth="1"/>
    <col min="14576" max="14576" width="11.25" style="232" customWidth="1"/>
    <col min="14577" max="14577" width="6.75" style="232" customWidth="1"/>
    <col min="14578" max="14578" width="7.5" style="232" customWidth="1"/>
    <col min="14579" max="14579" width="13.4166666666667" style="232" customWidth="1"/>
    <col min="14580" max="14580" width="6.25" style="232" customWidth="1"/>
    <col min="14581" max="14581" width="11.4166666666667" style="232" customWidth="1"/>
    <col min="14582" max="14582" width="10.25" style="232" customWidth="1"/>
    <col min="14583" max="14583" width="5.91666666666667" style="232" customWidth="1"/>
    <col min="14584" max="14584" width="14.25" style="232" customWidth="1"/>
    <col min="14585" max="14585" width="12.0833333333333" style="232" customWidth="1"/>
    <col min="14586" max="14586" width="10.1666666666667" style="232" customWidth="1"/>
    <col min="14587" max="14589" width="9" style="232"/>
    <col min="14590" max="14590" width="11.4166666666667" style="232" customWidth="1"/>
    <col min="14591" max="14592" width="10.8333333333333" style="232" customWidth="1"/>
    <col min="14593" max="14593" width="10" style="232" customWidth="1"/>
    <col min="14594" max="14827" width="9" style="232"/>
    <col min="14828" max="14828" width="6.33333333333333" style="232" customWidth="1"/>
    <col min="14829" max="14829" width="7.66666666666667" style="232" customWidth="1"/>
    <col min="14830" max="14830" width="8.33333333333333" style="232" customWidth="1"/>
    <col min="14831" max="14831" width="12.0833333333333" style="232" customWidth="1"/>
    <col min="14832" max="14832" width="11.25" style="232" customWidth="1"/>
    <col min="14833" max="14833" width="6.75" style="232" customWidth="1"/>
    <col min="14834" max="14834" width="7.5" style="232" customWidth="1"/>
    <col min="14835" max="14835" width="13.4166666666667" style="232" customWidth="1"/>
    <col min="14836" max="14836" width="6.25" style="232" customWidth="1"/>
    <col min="14837" max="14837" width="11.4166666666667" style="232" customWidth="1"/>
    <col min="14838" max="14838" width="10.25" style="232" customWidth="1"/>
    <col min="14839" max="14839" width="5.91666666666667" style="232" customWidth="1"/>
    <col min="14840" max="14840" width="14.25" style="232" customWidth="1"/>
    <col min="14841" max="14841" width="12.0833333333333" style="232" customWidth="1"/>
    <col min="14842" max="14842" width="10.1666666666667" style="232" customWidth="1"/>
    <col min="14843" max="14845" width="9" style="232"/>
    <col min="14846" max="14846" width="11.4166666666667" style="232" customWidth="1"/>
    <col min="14847" max="14848" width="10.8333333333333" style="232" customWidth="1"/>
    <col min="14849" max="14849" width="10" style="232" customWidth="1"/>
    <col min="14850" max="15083" width="9" style="232"/>
    <col min="15084" max="15084" width="6.33333333333333" style="232" customWidth="1"/>
    <col min="15085" max="15085" width="7.66666666666667" style="232" customWidth="1"/>
    <col min="15086" max="15086" width="8.33333333333333" style="232" customWidth="1"/>
    <col min="15087" max="15087" width="12.0833333333333" style="232" customWidth="1"/>
    <col min="15088" max="15088" width="11.25" style="232" customWidth="1"/>
    <col min="15089" max="15089" width="6.75" style="232" customWidth="1"/>
    <col min="15090" max="15090" width="7.5" style="232" customWidth="1"/>
    <col min="15091" max="15091" width="13.4166666666667" style="232" customWidth="1"/>
    <col min="15092" max="15092" width="6.25" style="232" customWidth="1"/>
    <col min="15093" max="15093" width="11.4166666666667" style="232" customWidth="1"/>
    <col min="15094" max="15094" width="10.25" style="232" customWidth="1"/>
    <col min="15095" max="15095" width="5.91666666666667" style="232" customWidth="1"/>
    <col min="15096" max="15096" width="14.25" style="232" customWidth="1"/>
    <col min="15097" max="15097" width="12.0833333333333" style="232" customWidth="1"/>
    <col min="15098" max="15098" width="10.1666666666667" style="232" customWidth="1"/>
    <col min="15099" max="15101" width="9" style="232"/>
    <col min="15102" max="15102" width="11.4166666666667" style="232" customWidth="1"/>
    <col min="15103" max="15104" width="10.8333333333333" style="232" customWidth="1"/>
    <col min="15105" max="15105" width="10" style="232" customWidth="1"/>
    <col min="15106" max="15339" width="9" style="232"/>
    <col min="15340" max="15340" width="6.33333333333333" style="232" customWidth="1"/>
    <col min="15341" max="15341" width="7.66666666666667" style="232" customWidth="1"/>
    <col min="15342" max="15342" width="8.33333333333333" style="232" customWidth="1"/>
    <col min="15343" max="15343" width="12.0833333333333" style="232" customWidth="1"/>
    <col min="15344" max="15344" width="11.25" style="232" customWidth="1"/>
    <col min="15345" max="15345" width="6.75" style="232" customWidth="1"/>
    <col min="15346" max="15346" width="7.5" style="232" customWidth="1"/>
    <col min="15347" max="15347" width="13.4166666666667" style="232" customWidth="1"/>
    <col min="15348" max="15348" width="6.25" style="232" customWidth="1"/>
    <col min="15349" max="15349" width="11.4166666666667" style="232" customWidth="1"/>
    <col min="15350" max="15350" width="10.25" style="232" customWidth="1"/>
    <col min="15351" max="15351" width="5.91666666666667" style="232" customWidth="1"/>
    <col min="15352" max="15352" width="14.25" style="232" customWidth="1"/>
    <col min="15353" max="15353" width="12.0833333333333" style="232" customWidth="1"/>
    <col min="15354" max="15354" width="10.1666666666667" style="232" customWidth="1"/>
    <col min="15355" max="15357" width="9" style="232"/>
    <col min="15358" max="15358" width="11.4166666666667" style="232" customWidth="1"/>
    <col min="15359" max="15360" width="10.8333333333333" style="232" customWidth="1"/>
    <col min="15361" max="15361" width="10" style="232" customWidth="1"/>
    <col min="15362" max="15595" width="9" style="232"/>
    <col min="15596" max="15596" width="6.33333333333333" style="232" customWidth="1"/>
    <col min="15597" max="15597" width="7.66666666666667" style="232" customWidth="1"/>
    <col min="15598" max="15598" width="8.33333333333333" style="232" customWidth="1"/>
    <col min="15599" max="15599" width="12.0833333333333" style="232" customWidth="1"/>
    <col min="15600" max="15600" width="11.25" style="232" customWidth="1"/>
    <col min="15601" max="15601" width="6.75" style="232" customWidth="1"/>
    <col min="15602" max="15602" width="7.5" style="232" customWidth="1"/>
    <col min="15603" max="15603" width="13.4166666666667" style="232" customWidth="1"/>
    <col min="15604" max="15604" width="6.25" style="232" customWidth="1"/>
    <col min="15605" max="15605" width="11.4166666666667" style="232" customWidth="1"/>
    <col min="15606" max="15606" width="10.25" style="232" customWidth="1"/>
    <col min="15607" max="15607" width="5.91666666666667" style="232" customWidth="1"/>
    <col min="15608" max="15608" width="14.25" style="232" customWidth="1"/>
    <col min="15609" max="15609" width="12.0833333333333" style="232" customWidth="1"/>
    <col min="15610" max="15610" width="10.1666666666667" style="232" customWidth="1"/>
    <col min="15611" max="15613" width="9" style="232"/>
    <col min="15614" max="15614" width="11.4166666666667" style="232" customWidth="1"/>
    <col min="15615" max="15616" width="10.8333333333333" style="232" customWidth="1"/>
    <col min="15617" max="15617" width="10" style="232" customWidth="1"/>
    <col min="15618" max="15851" width="9" style="232"/>
    <col min="15852" max="15852" width="6.33333333333333" style="232" customWidth="1"/>
    <col min="15853" max="15853" width="7.66666666666667" style="232" customWidth="1"/>
    <col min="15854" max="15854" width="8.33333333333333" style="232" customWidth="1"/>
    <col min="15855" max="15855" width="12.0833333333333" style="232" customWidth="1"/>
    <col min="15856" max="15856" width="11.25" style="232" customWidth="1"/>
    <col min="15857" max="15857" width="6.75" style="232" customWidth="1"/>
    <col min="15858" max="15858" width="7.5" style="232" customWidth="1"/>
    <col min="15859" max="15859" width="13.4166666666667" style="232" customWidth="1"/>
    <col min="15860" max="15860" width="6.25" style="232" customWidth="1"/>
    <col min="15861" max="15861" width="11.4166666666667" style="232" customWidth="1"/>
    <col min="15862" max="15862" width="10.25" style="232" customWidth="1"/>
    <col min="15863" max="15863" width="5.91666666666667" style="232" customWidth="1"/>
    <col min="15864" max="15864" width="14.25" style="232" customWidth="1"/>
    <col min="15865" max="15865" width="12.0833333333333" style="232" customWidth="1"/>
    <col min="15866" max="15866" width="10.1666666666667" style="232" customWidth="1"/>
    <col min="15867" max="15869" width="9" style="232"/>
    <col min="15870" max="15870" width="11.4166666666667" style="232" customWidth="1"/>
    <col min="15871" max="15872" width="10.8333333333333" style="232" customWidth="1"/>
    <col min="15873" max="15873" width="10" style="232" customWidth="1"/>
    <col min="15874" max="16107" width="9" style="232"/>
    <col min="16108" max="16108" width="6.33333333333333" style="232" customWidth="1"/>
    <col min="16109" max="16109" width="7.66666666666667" style="232" customWidth="1"/>
    <col min="16110" max="16110" width="8.33333333333333" style="232" customWidth="1"/>
    <col min="16111" max="16111" width="12.0833333333333" style="232" customWidth="1"/>
    <col min="16112" max="16112" width="11.25" style="232" customWidth="1"/>
    <col min="16113" max="16113" width="6.75" style="232" customWidth="1"/>
    <col min="16114" max="16114" width="7.5" style="232" customWidth="1"/>
    <col min="16115" max="16115" width="13.4166666666667" style="232" customWidth="1"/>
    <col min="16116" max="16116" width="6.25" style="232" customWidth="1"/>
    <col min="16117" max="16117" width="11.4166666666667" style="232" customWidth="1"/>
    <col min="16118" max="16118" width="10.25" style="232" customWidth="1"/>
    <col min="16119" max="16119" width="5.91666666666667" style="232" customWidth="1"/>
    <col min="16120" max="16120" width="14.25" style="232" customWidth="1"/>
    <col min="16121" max="16121" width="12.0833333333333" style="232" customWidth="1"/>
    <col min="16122" max="16122" width="10.1666666666667" style="232" customWidth="1"/>
    <col min="16123" max="16125" width="9" style="232"/>
    <col min="16126" max="16126" width="11.4166666666667" style="232" customWidth="1"/>
    <col min="16127" max="16128" width="10.8333333333333" style="232" customWidth="1"/>
    <col min="16129" max="16129" width="10" style="232" customWidth="1"/>
    <col min="16130" max="16384" width="9" style="232"/>
  </cols>
  <sheetData>
    <row r="1" spans="1:1">
      <c r="A1" s="232" t="s">
        <v>291</v>
      </c>
    </row>
    <row r="2" s="228" customFormat="1" ht="40" customHeight="1" spans="1:9">
      <c r="A2" s="235" t="s">
        <v>292</v>
      </c>
      <c r="B2" s="236"/>
      <c r="C2" s="236"/>
      <c r="D2" s="236"/>
      <c r="E2" s="236"/>
      <c r="F2" s="235"/>
      <c r="G2" s="237"/>
      <c r="H2" s="235"/>
      <c r="I2" s="235"/>
    </row>
    <row r="3" s="229" customFormat="1" ht="41.5" customHeight="1" spans="1:9">
      <c r="A3" s="238" t="s">
        <v>257</v>
      </c>
      <c r="B3" s="238" t="s">
        <v>293</v>
      </c>
      <c r="C3" s="238" t="s">
        <v>294</v>
      </c>
      <c r="D3" s="238" t="s">
        <v>295</v>
      </c>
      <c r="E3" s="238" t="s">
        <v>296</v>
      </c>
      <c r="F3" s="238"/>
      <c r="G3" s="238"/>
      <c r="H3" s="239" t="s">
        <v>297</v>
      </c>
      <c r="I3" s="239" t="s">
        <v>298</v>
      </c>
    </row>
    <row r="4" s="229" customFormat="1" spans="1:9">
      <c r="A4" s="238" t="s">
        <v>299</v>
      </c>
      <c r="B4" s="240" t="s">
        <v>300</v>
      </c>
      <c r="C4" s="241"/>
      <c r="D4" s="241"/>
      <c r="E4" s="241"/>
      <c r="F4" s="241"/>
      <c r="G4" s="241"/>
      <c r="H4" s="241"/>
      <c r="I4" s="254"/>
    </row>
    <row r="5" s="230" customFormat="1" ht="32.4" spans="1:9">
      <c r="A5" s="242">
        <v>1</v>
      </c>
      <c r="B5" s="243" t="s">
        <v>119</v>
      </c>
      <c r="C5" s="244" t="s">
        <v>287</v>
      </c>
      <c r="D5" s="244" t="s">
        <v>301</v>
      </c>
      <c r="E5" s="244" t="s">
        <v>302</v>
      </c>
      <c r="F5" s="242">
        <v>1</v>
      </c>
      <c r="G5" s="245">
        <v>0.6329</v>
      </c>
      <c r="H5" s="246" t="s">
        <v>303</v>
      </c>
      <c r="I5" s="246" t="s">
        <v>304</v>
      </c>
    </row>
    <row r="6" s="230" customFormat="1" ht="43.2" spans="1:9">
      <c r="A6" s="242">
        <v>2</v>
      </c>
      <c r="B6" s="243" t="s">
        <v>119</v>
      </c>
      <c r="C6" s="244" t="s">
        <v>283</v>
      </c>
      <c r="D6" s="244" t="s">
        <v>305</v>
      </c>
      <c r="E6" s="244" t="s">
        <v>302</v>
      </c>
      <c r="F6" s="242">
        <v>1</v>
      </c>
      <c r="G6" s="245">
        <v>0.0889</v>
      </c>
      <c r="H6" s="246" t="s">
        <v>306</v>
      </c>
      <c r="I6" s="246" t="s">
        <v>307</v>
      </c>
    </row>
    <row r="7" s="230" customFormat="1" ht="32.4" spans="1:9">
      <c r="A7" s="242">
        <v>3</v>
      </c>
      <c r="B7" s="243" t="s">
        <v>119</v>
      </c>
      <c r="C7" s="244" t="s">
        <v>283</v>
      </c>
      <c r="D7" s="247" t="s">
        <v>308</v>
      </c>
      <c r="E7" s="244" t="s">
        <v>302</v>
      </c>
      <c r="F7" s="242">
        <v>1</v>
      </c>
      <c r="G7" s="245">
        <v>0.0603</v>
      </c>
      <c r="H7" s="246" t="s">
        <v>309</v>
      </c>
      <c r="I7" s="246" t="s">
        <v>307</v>
      </c>
    </row>
    <row r="8" s="230" customFormat="1" ht="32.4" spans="1:9">
      <c r="A8" s="242">
        <v>4</v>
      </c>
      <c r="B8" s="243" t="s">
        <v>120</v>
      </c>
      <c r="C8" s="248" t="s">
        <v>287</v>
      </c>
      <c r="D8" s="244" t="s">
        <v>310</v>
      </c>
      <c r="E8" s="244" t="s">
        <v>311</v>
      </c>
      <c r="F8" s="242">
        <v>1</v>
      </c>
      <c r="G8" s="245">
        <v>0.2633</v>
      </c>
      <c r="H8" s="246"/>
      <c r="I8" s="246" t="s">
        <v>312</v>
      </c>
    </row>
    <row r="9" s="230" customFormat="1" ht="43.2" spans="1:9">
      <c r="A9" s="242">
        <v>5</v>
      </c>
      <c r="B9" s="243" t="s">
        <v>121</v>
      </c>
      <c r="C9" s="248" t="s">
        <v>285</v>
      </c>
      <c r="D9" s="249" t="s">
        <v>313</v>
      </c>
      <c r="E9" s="244" t="s">
        <v>314</v>
      </c>
      <c r="F9" s="242">
        <v>1</v>
      </c>
      <c r="G9" s="242">
        <v>0.9</v>
      </c>
      <c r="H9" s="246" t="s">
        <v>315</v>
      </c>
      <c r="I9" s="246" t="s">
        <v>316</v>
      </c>
    </row>
    <row r="10" s="230" customFormat="1" ht="32.4" spans="1:9">
      <c r="A10" s="242">
        <v>6</v>
      </c>
      <c r="B10" s="243" t="s">
        <v>121</v>
      </c>
      <c r="C10" s="244" t="s">
        <v>285</v>
      </c>
      <c r="D10" s="244" t="s">
        <v>317</v>
      </c>
      <c r="E10" s="244" t="s">
        <v>318</v>
      </c>
      <c r="F10" s="242">
        <v>1</v>
      </c>
      <c r="G10" s="242">
        <v>0.7</v>
      </c>
      <c r="H10" s="246" t="s">
        <v>319</v>
      </c>
      <c r="I10" s="246" t="s">
        <v>319</v>
      </c>
    </row>
    <row r="11" s="230" customFormat="1" ht="43.2" spans="1:9">
      <c r="A11" s="242">
        <v>7</v>
      </c>
      <c r="B11" s="243" t="s">
        <v>121</v>
      </c>
      <c r="C11" s="244" t="s">
        <v>285</v>
      </c>
      <c r="D11" s="244" t="s">
        <v>320</v>
      </c>
      <c r="E11" s="244" t="s">
        <v>318</v>
      </c>
      <c r="F11" s="242">
        <v>1</v>
      </c>
      <c r="G11" s="242"/>
      <c r="H11" s="246" t="s">
        <v>321</v>
      </c>
      <c r="I11" s="246" t="s">
        <v>322</v>
      </c>
    </row>
    <row r="12" s="230" customFormat="1" ht="21.6" spans="1:9">
      <c r="A12" s="242">
        <v>8</v>
      </c>
      <c r="B12" s="243" t="s">
        <v>121</v>
      </c>
      <c r="C12" s="244" t="s">
        <v>283</v>
      </c>
      <c r="D12" s="244" t="s">
        <v>323</v>
      </c>
      <c r="E12" s="244" t="s">
        <v>324</v>
      </c>
      <c r="F12" s="243">
        <v>1</v>
      </c>
      <c r="G12" s="250">
        <v>0.92</v>
      </c>
      <c r="H12" s="246"/>
      <c r="I12" s="246" t="s">
        <v>325</v>
      </c>
    </row>
    <row r="13" s="230" customFormat="1" ht="21.6" spans="1:9">
      <c r="A13" s="242">
        <v>9</v>
      </c>
      <c r="B13" s="243" t="s">
        <v>121</v>
      </c>
      <c r="C13" s="244" t="s">
        <v>283</v>
      </c>
      <c r="D13" s="244" t="s">
        <v>326</v>
      </c>
      <c r="E13" s="244" t="s">
        <v>327</v>
      </c>
      <c r="F13" s="242">
        <v>1</v>
      </c>
      <c r="G13" s="242">
        <v>0.95</v>
      </c>
      <c r="H13" s="246"/>
      <c r="I13" s="246" t="s">
        <v>328</v>
      </c>
    </row>
    <row r="14" s="230" customFormat="1" ht="64.8" spans="1:9">
      <c r="A14" s="242">
        <v>10</v>
      </c>
      <c r="B14" s="243" t="s">
        <v>121</v>
      </c>
      <c r="C14" s="244" t="s">
        <v>288</v>
      </c>
      <c r="D14" s="244" t="s">
        <v>329</v>
      </c>
      <c r="E14" s="244" t="s">
        <v>330</v>
      </c>
      <c r="F14" s="242">
        <v>1</v>
      </c>
      <c r="G14" s="242"/>
      <c r="H14" s="246" t="s">
        <v>331</v>
      </c>
      <c r="I14" s="246" t="s">
        <v>332</v>
      </c>
    </row>
    <row r="15" s="230" customFormat="1" ht="21.6" spans="1:9">
      <c r="A15" s="242">
        <v>11</v>
      </c>
      <c r="B15" s="243" t="s">
        <v>122</v>
      </c>
      <c r="C15" s="244" t="s">
        <v>285</v>
      </c>
      <c r="D15" s="244" t="s">
        <v>333</v>
      </c>
      <c r="E15" s="244" t="s">
        <v>334</v>
      </c>
      <c r="F15" s="242">
        <v>1</v>
      </c>
      <c r="G15" s="250">
        <v>0.6</v>
      </c>
      <c r="H15" s="246" t="s">
        <v>335</v>
      </c>
      <c r="I15" s="246" t="s">
        <v>336</v>
      </c>
    </row>
    <row r="16" s="230" customFormat="1" ht="43.2" spans="1:9">
      <c r="A16" s="242">
        <v>12</v>
      </c>
      <c r="B16" s="243" t="s">
        <v>122</v>
      </c>
      <c r="C16" s="244" t="s">
        <v>283</v>
      </c>
      <c r="D16" s="244" t="s">
        <v>337</v>
      </c>
      <c r="E16" s="244" t="s">
        <v>338</v>
      </c>
      <c r="F16" s="242">
        <v>1</v>
      </c>
      <c r="G16" s="242">
        <v>0.5631</v>
      </c>
      <c r="H16" s="246" t="s">
        <v>339</v>
      </c>
      <c r="I16" s="246" t="s">
        <v>340</v>
      </c>
    </row>
    <row r="17" s="230" customFormat="1" ht="21.6" spans="1:9">
      <c r="A17" s="242">
        <v>13</v>
      </c>
      <c r="B17" s="243" t="s">
        <v>122</v>
      </c>
      <c r="C17" s="244" t="s">
        <v>283</v>
      </c>
      <c r="D17" s="244" t="s">
        <v>341</v>
      </c>
      <c r="E17" s="244" t="s">
        <v>342</v>
      </c>
      <c r="F17" s="242">
        <v>1</v>
      </c>
      <c r="G17" s="242">
        <v>0.3</v>
      </c>
      <c r="H17" s="246" t="s">
        <v>343</v>
      </c>
      <c r="I17" s="246" t="s">
        <v>343</v>
      </c>
    </row>
    <row r="18" s="230" customFormat="1" ht="21.6" spans="1:9">
      <c r="A18" s="242">
        <v>14</v>
      </c>
      <c r="B18" s="243" t="s">
        <v>122</v>
      </c>
      <c r="C18" s="244" t="s">
        <v>283</v>
      </c>
      <c r="D18" s="244" t="s">
        <v>344</v>
      </c>
      <c r="E18" s="244" t="s">
        <v>342</v>
      </c>
      <c r="F18" s="242">
        <v>1</v>
      </c>
      <c r="G18" s="242">
        <v>0.3</v>
      </c>
      <c r="H18" s="246" t="s">
        <v>345</v>
      </c>
      <c r="I18" s="246" t="s">
        <v>345</v>
      </c>
    </row>
    <row r="19" s="230" customFormat="1" ht="21.6" spans="1:9">
      <c r="A19" s="242">
        <v>15</v>
      </c>
      <c r="B19" s="243" t="s">
        <v>122</v>
      </c>
      <c r="C19" s="244" t="s">
        <v>285</v>
      </c>
      <c r="D19" s="244" t="s">
        <v>346</v>
      </c>
      <c r="E19" s="244" t="s">
        <v>347</v>
      </c>
      <c r="F19" s="242">
        <v>1</v>
      </c>
      <c r="G19" s="242">
        <v>0.75</v>
      </c>
      <c r="H19" s="246" t="s">
        <v>348</v>
      </c>
      <c r="I19" s="246" t="s">
        <v>345</v>
      </c>
    </row>
    <row r="20" s="230" customFormat="1" ht="32.4" spans="1:9">
      <c r="A20" s="242">
        <v>16</v>
      </c>
      <c r="B20" s="243" t="s">
        <v>123</v>
      </c>
      <c r="C20" s="244" t="s">
        <v>283</v>
      </c>
      <c r="D20" s="244" t="s">
        <v>349</v>
      </c>
      <c r="E20" s="244" t="s">
        <v>350</v>
      </c>
      <c r="F20" s="242">
        <v>1</v>
      </c>
      <c r="G20" s="242">
        <v>0.6</v>
      </c>
      <c r="H20" s="246" t="s">
        <v>351</v>
      </c>
      <c r="I20" s="246"/>
    </row>
    <row r="21" s="230" customFormat="1" ht="21.6" spans="1:9">
      <c r="A21" s="242">
        <v>17</v>
      </c>
      <c r="B21" s="243" t="s">
        <v>123</v>
      </c>
      <c r="C21" s="244" t="s">
        <v>283</v>
      </c>
      <c r="D21" s="244" t="s">
        <v>352</v>
      </c>
      <c r="E21" s="244" t="s">
        <v>353</v>
      </c>
      <c r="F21" s="242">
        <v>1</v>
      </c>
      <c r="G21" s="242">
        <v>0.9</v>
      </c>
      <c r="H21" s="246" t="s">
        <v>354</v>
      </c>
      <c r="I21" s="246"/>
    </row>
    <row r="22" s="230" customFormat="1" ht="21.6" spans="1:9">
      <c r="A22" s="242">
        <v>18</v>
      </c>
      <c r="B22" s="243" t="s">
        <v>123</v>
      </c>
      <c r="C22" s="244" t="s">
        <v>283</v>
      </c>
      <c r="D22" s="244" t="s">
        <v>355</v>
      </c>
      <c r="E22" s="244" t="s">
        <v>356</v>
      </c>
      <c r="F22" s="242">
        <v>1</v>
      </c>
      <c r="G22" s="242">
        <v>0</v>
      </c>
      <c r="H22" s="246" t="s">
        <v>357</v>
      </c>
      <c r="I22" s="246"/>
    </row>
    <row r="23" s="230" customFormat="1" ht="32.4" spans="1:9">
      <c r="A23" s="242">
        <v>19</v>
      </c>
      <c r="B23" s="243" t="s">
        <v>123</v>
      </c>
      <c r="C23" s="244" t="s">
        <v>283</v>
      </c>
      <c r="D23" s="244" t="s">
        <v>358</v>
      </c>
      <c r="E23" s="244" t="s">
        <v>359</v>
      </c>
      <c r="F23" s="242">
        <v>1</v>
      </c>
      <c r="G23" s="242">
        <v>0.5</v>
      </c>
      <c r="H23" s="246" t="s">
        <v>360</v>
      </c>
      <c r="I23" s="246"/>
    </row>
    <row r="24" s="230" customFormat="1" ht="32.4" spans="1:9">
      <c r="A24" s="242">
        <v>20</v>
      </c>
      <c r="B24" s="243" t="s">
        <v>123</v>
      </c>
      <c r="C24" s="244" t="s">
        <v>283</v>
      </c>
      <c r="D24" s="244" t="s">
        <v>361</v>
      </c>
      <c r="E24" s="244" t="s">
        <v>362</v>
      </c>
      <c r="F24" s="242">
        <v>1</v>
      </c>
      <c r="G24" s="242">
        <v>0.95</v>
      </c>
      <c r="H24" s="246" t="s">
        <v>363</v>
      </c>
      <c r="I24" s="246"/>
    </row>
    <row r="25" s="230" customFormat="1" ht="32.4" spans="1:9">
      <c r="A25" s="242">
        <v>21</v>
      </c>
      <c r="B25" s="243" t="s">
        <v>123</v>
      </c>
      <c r="C25" s="244" t="s">
        <v>283</v>
      </c>
      <c r="D25" s="244" t="s">
        <v>364</v>
      </c>
      <c r="E25" s="244" t="s">
        <v>356</v>
      </c>
      <c r="F25" s="242">
        <v>1</v>
      </c>
      <c r="G25" s="242">
        <v>0.8</v>
      </c>
      <c r="H25" s="246" t="s">
        <v>365</v>
      </c>
      <c r="I25" s="246"/>
    </row>
    <row r="26" s="230" customFormat="1" ht="21.6" spans="1:9">
      <c r="A26" s="242">
        <v>22</v>
      </c>
      <c r="B26" s="243" t="s">
        <v>366</v>
      </c>
      <c r="C26" s="244" t="s">
        <v>283</v>
      </c>
      <c r="D26" s="244" t="s">
        <v>323</v>
      </c>
      <c r="E26" s="244" t="s">
        <v>367</v>
      </c>
      <c r="F26" s="242">
        <v>1</v>
      </c>
      <c r="G26" s="242">
        <v>0.8</v>
      </c>
      <c r="H26" s="246" t="s">
        <v>368</v>
      </c>
      <c r="I26" s="246"/>
    </row>
    <row r="27" s="230" customFormat="1" ht="32.4" spans="1:9">
      <c r="A27" s="242">
        <v>23</v>
      </c>
      <c r="B27" s="243" t="s">
        <v>366</v>
      </c>
      <c r="C27" s="244" t="s">
        <v>285</v>
      </c>
      <c r="D27" s="244" t="s">
        <v>369</v>
      </c>
      <c r="E27" s="244" t="s">
        <v>370</v>
      </c>
      <c r="F27" s="242">
        <v>1</v>
      </c>
      <c r="G27" s="242"/>
      <c r="H27" s="246"/>
      <c r="I27" s="246"/>
    </row>
    <row r="28" s="230" customFormat="1" ht="21.6" spans="1:9">
      <c r="A28" s="242">
        <v>24</v>
      </c>
      <c r="B28" s="243" t="s">
        <v>371</v>
      </c>
      <c r="C28" s="244" t="s">
        <v>285</v>
      </c>
      <c r="D28" s="244" t="s">
        <v>372</v>
      </c>
      <c r="E28" s="244" t="s">
        <v>373</v>
      </c>
      <c r="F28" s="242">
        <v>1</v>
      </c>
      <c r="G28" s="242"/>
      <c r="H28" s="246" t="s">
        <v>374</v>
      </c>
      <c r="I28" s="246"/>
    </row>
    <row r="29" s="231" customFormat="1" ht="21.6" spans="1:9">
      <c r="A29" s="242">
        <v>25</v>
      </c>
      <c r="B29" s="243" t="s">
        <v>371</v>
      </c>
      <c r="C29" s="244" t="s">
        <v>285</v>
      </c>
      <c r="D29" s="251" t="s">
        <v>375</v>
      </c>
      <c r="E29" s="251" t="s">
        <v>376</v>
      </c>
      <c r="F29" s="242">
        <v>1</v>
      </c>
      <c r="G29" s="250">
        <v>0.9</v>
      </c>
      <c r="H29" s="246"/>
      <c r="I29" s="246"/>
    </row>
    <row r="30" s="230" customFormat="1" ht="21.6" spans="1:9">
      <c r="A30" s="242">
        <v>26</v>
      </c>
      <c r="B30" s="243" t="s">
        <v>377</v>
      </c>
      <c r="C30" s="244" t="s">
        <v>283</v>
      </c>
      <c r="D30" s="244" t="s">
        <v>323</v>
      </c>
      <c r="E30" s="244" t="s">
        <v>378</v>
      </c>
      <c r="F30" s="242">
        <v>1</v>
      </c>
      <c r="G30" s="242">
        <v>0.95</v>
      </c>
      <c r="H30" s="246" t="s">
        <v>379</v>
      </c>
      <c r="I30" s="246"/>
    </row>
    <row r="31" s="230" customFormat="1" ht="21.6" spans="1:9">
      <c r="A31" s="242">
        <v>27</v>
      </c>
      <c r="B31" s="243" t="s">
        <v>377</v>
      </c>
      <c r="C31" s="244" t="s">
        <v>288</v>
      </c>
      <c r="D31" s="244" t="s">
        <v>288</v>
      </c>
      <c r="E31" s="244" t="s">
        <v>378</v>
      </c>
      <c r="F31" s="242">
        <v>1</v>
      </c>
      <c r="G31" s="242"/>
      <c r="H31" s="246"/>
      <c r="I31" s="246"/>
    </row>
    <row r="32" s="230" customFormat="1" ht="21.6" spans="1:9">
      <c r="A32" s="242">
        <v>28</v>
      </c>
      <c r="B32" s="243" t="s">
        <v>377</v>
      </c>
      <c r="C32" s="244" t="s">
        <v>283</v>
      </c>
      <c r="D32" s="244" t="s">
        <v>380</v>
      </c>
      <c r="E32" s="244" t="s">
        <v>378</v>
      </c>
      <c r="F32" s="242">
        <v>1</v>
      </c>
      <c r="G32" s="242"/>
      <c r="H32" s="246"/>
      <c r="I32" s="246"/>
    </row>
    <row r="33" s="230" customFormat="1" ht="21.6" spans="1:9">
      <c r="A33" s="242">
        <v>29</v>
      </c>
      <c r="B33" s="243" t="s">
        <v>377</v>
      </c>
      <c r="C33" s="244" t="s">
        <v>285</v>
      </c>
      <c r="D33" s="244" t="s">
        <v>381</v>
      </c>
      <c r="E33" s="244" t="s">
        <v>378</v>
      </c>
      <c r="F33" s="242">
        <v>1</v>
      </c>
      <c r="G33" s="252"/>
      <c r="H33" s="246"/>
      <c r="I33" s="246"/>
    </row>
    <row r="34" s="230" customFormat="1" ht="21.6" spans="1:9">
      <c r="A34" s="242">
        <v>30</v>
      </c>
      <c r="B34" s="243" t="s">
        <v>127</v>
      </c>
      <c r="C34" s="251" t="s">
        <v>283</v>
      </c>
      <c r="D34" s="251" t="s">
        <v>382</v>
      </c>
      <c r="E34" s="244" t="s">
        <v>383</v>
      </c>
      <c r="F34" s="242">
        <v>1</v>
      </c>
      <c r="G34" s="242"/>
      <c r="H34" s="246"/>
      <c r="I34" s="246"/>
    </row>
    <row r="35" s="230" customFormat="1" ht="21.6" spans="1:9">
      <c r="A35" s="242">
        <v>31</v>
      </c>
      <c r="B35" s="243" t="s">
        <v>128</v>
      </c>
      <c r="C35" s="244" t="s">
        <v>285</v>
      </c>
      <c r="D35" s="244" t="s">
        <v>372</v>
      </c>
      <c r="E35" s="244" t="s">
        <v>384</v>
      </c>
      <c r="F35" s="242">
        <v>1</v>
      </c>
      <c r="G35" s="252">
        <v>0.95</v>
      </c>
      <c r="H35" s="246"/>
      <c r="I35" s="246" t="s">
        <v>385</v>
      </c>
    </row>
    <row r="36" s="230" customFormat="1" ht="21.6" spans="1:9">
      <c r="A36" s="242">
        <v>32</v>
      </c>
      <c r="B36" s="243" t="s">
        <v>128</v>
      </c>
      <c r="C36" s="248" t="s">
        <v>285</v>
      </c>
      <c r="D36" s="248" t="s">
        <v>386</v>
      </c>
      <c r="E36" s="248" t="s">
        <v>387</v>
      </c>
      <c r="F36" s="243">
        <v>1</v>
      </c>
      <c r="G36" s="250">
        <v>0.91</v>
      </c>
      <c r="H36" s="246"/>
      <c r="I36" s="246" t="s">
        <v>388</v>
      </c>
    </row>
    <row r="37" s="230" customFormat="1" ht="21.6" spans="1:9">
      <c r="A37" s="242">
        <v>33</v>
      </c>
      <c r="B37" s="243" t="s">
        <v>128</v>
      </c>
      <c r="C37" s="248" t="s">
        <v>285</v>
      </c>
      <c r="D37" s="248" t="s">
        <v>389</v>
      </c>
      <c r="E37" s="248" t="s">
        <v>390</v>
      </c>
      <c r="F37" s="243">
        <v>1</v>
      </c>
      <c r="G37" s="243">
        <v>0.5</v>
      </c>
      <c r="H37" s="246" t="s">
        <v>391</v>
      </c>
      <c r="I37" s="246" t="s">
        <v>392</v>
      </c>
    </row>
    <row r="38" s="230" customFormat="1" ht="21.6" spans="1:9">
      <c r="A38" s="242">
        <v>34</v>
      </c>
      <c r="B38" s="243" t="s">
        <v>128</v>
      </c>
      <c r="C38" s="248" t="s">
        <v>285</v>
      </c>
      <c r="D38" s="248" t="s">
        <v>389</v>
      </c>
      <c r="E38" s="248" t="s">
        <v>393</v>
      </c>
      <c r="F38" s="243">
        <v>1</v>
      </c>
      <c r="G38" s="243">
        <v>0.5</v>
      </c>
      <c r="H38" s="246" t="s">
        <v>391</v>
      </c>
      <c r="I38" s="246" t="s">
        <v>392</v>
      </c>
    </row>
    <row r="39" s="230" customFormat="1" ht="21.6" spans="1:9">
      <c r="A39" s="242">
        <v>35</v>
      </c>
      <c r="B39" s="243" t="s">
        <v>128</v>
      </c>
      <c r="C39" s="248" t="s">
        <v>285</v>
      </c>
      <c r="D39" s="248" t="s">
        <v>394</v>
      </c>
      <c r="E39" s="248" t="s">
        <v>395</v>
      </c>
      <c r="F39" s="243">
        <v>1</v>
      </c>
      <c r="G39" s="243">
        <v>0.75</v>
      </c>
      <c r="H39" s="246"/>
      <c r="I39" s="246" t="s">
        <v>396</v>
      </c>
    </row>
    <row r="40" s="230" customFormat="1" ht="21.6" spans="1:9">
      <c r="A40" s="242">
        <v>36</v>
      </c>
      <c r="B40" s="243" t="s">
        <v>128</v>
      </c>
      <c r="C40" s="248" t="s">
        <v>285</v>
      </c>
      <c r="D40" s="248" t="s">
        <v>394</v>
      </c>
      <c r="E40" s="248" t="s">
        <v>397</v>
      </c>
      <c r="F40" s="243">
        <v>1</v>
      </c>
      <c r="G40" s="243">
        <v>0.8333</v>
      </c>
      <c r="H40" s="246"/>
      <c r="I40" s="246" t="s">
        <v>396</v>
      </c>
    </row>
    <row r="41" s="230" customFormat="1" ht="21.6" spans="1:9">
      <c r="A41" s="242">
        <v>37</v>
      </c>
      <c r="B41" s="243" t="s">
        <v>128</v>
      </c>
      <c r="C41" s="248" t="s">
        <v>283</v>
      </c>
      <c r="D41" s="248" t="s">
        <v>398</v>
      </c>
      <c r="E41" s="248" t="s">
        <v>399</v>
      </c>
      <c r="F41" s="243">
        <v>1</v>
      </c>
      <c r="G41" s="243">
        <v>0.7643</v>
      </c>
      <c r="H41" s="246"/>
      <c r="I41" s="246" t="s">
        <v>400</v>
      </c>
    </row>
    <row r="42" s="230" customFormat="1" ht="21.6" spans="1:9">
      <c r="A42" s="242">
        <v>38</v>
      </c>
      <c r="B42" s="243" t="s">
        <v>128</v>
      </c>
      <c r="C42" s="248" t="s">
        <v>287</v>
      </c>
      <c r="D42" s="248" t="s">
        <v>301</v>
      </c>
      <c r="E42" s="248" t="s">
        <v>401</v>
      </c>
      <c r="F42" s="243">
        <v>1</v>
      </c>
      <c r="G42" s="243">
        <v>0</v>
      </c>
      <c r="H42" s="246"/>
      <c r="I42" s="246" t="s">
        <v>402</v>
      </c>
    </row>
    <row r="43" s="230" customFormat="1" ht="21.6" spans="1:9">
      <c r="A43" s="242">
        <v>39</v>
      </c>
      <c r="B43" s="243" t="s">
        <v>129</v>
      </c>
      <c r="C43" s="248" t="s">
        <v>285</v>
      </c>
      <c r="D43" s="248" t="s">
        <v>403</v>
      </c>
      <c r="E43" s="248" t="s">
        <v>404</v>
      </c>
      <c r="F43" s="243">
        <v>1</v>
      </c>
      <c r="G43" s="243">
        <v>0.835748299319728</v>
      </c>
      <c r="H43" s="246"/>
      <c r="I43" s="246" t="s">
        <v>405</v>
      </c>
    </row>
    <row r="44" s="230" customFormat="1" ht="32.4" spans="1:9">
      <c r="A44" s="242">
        <v>40</v>
      </c>
      <c r="B44" s="243" t="s">
        <v>129</v>
      </c>
      <c r="C44" s="248" t="s">
        <v>285</v>
      </c>
      <c r="D44" s="248" t="s">
        <v>406</v>
      </c>
      <c r="E44" s="248" t="s">
        <v>404</v>
      </c>
      <c r="F44" s="243">
        <v>1</v>
      </c>
      <c r="G44" s="243">
        <v>0.836363636363636</v>
      </c>
      <c r="H44" s="246"/>
      <c r="I44" s="246" t="s">
        <v>407</v>
      </c>
    </row>
    <row r="45" s="230" customFormat="1" ht="21.6" spans="1:9">
      <c r="A45" s="242">
        <v>41</v>
      </c>
      <c r="B45" s="243" t="s">
        <v>129</v>
      </c>
      <c r="C45" s="248" t="s">
        <v>285</v>
      </c>
      <c r="D45" s="248" t="s">
        <v>408</v>
      </c>
      <c r="E45" s="248" t="s">
        <v>409</v>
      </c>
      <c r="F45" s="243">
        <v>1</v>
      </c>
      <c r="G45" s="243">
        <v>0.47</v>
      </c>
      <c r="H45" s="246"/>
      <c r="I45" s="246" t="s">
        <v>410</v>
      </c>
    </row>
    <row r="46" s="230" customFormat="1" ht="21.6" spans="1:9">
      <c r="A46" s="242">
        <v>42</v>
      </c>
      <c r="B46" s="243" t="s">
        <v>129</v>
      </c>
      <c r="C46" s="248" t="s">
        <v>285</v>
      </c>
      <c r="D46" s="248" t="s">
        <v>411</v>
      </c>
      <c r="E46" s="248" t="s">
        <v>412</v>
      </c>
      <c r="F46" s="243">
        <v>1</v>
      </c>
      <c r="G46" s="243">
        <v>0</v>
      </c>
      <c r="H46" s="246"/>
      <c r="I46" s="246" t="s">
        <v>413</v>
      </c>
    </row>
    <row r="47" s="230" customFormat="1" ht="43.2" spans="1:9">
      <c r="A47" s="242">
        <v>43</v>
      </c>
      <c r="B47" s="243" t="s">
        <v>129</v>
      </c>
      <c r="C47" s="248" t="s">
        <v>283</v>
      </c>
      <c r="D47" s="248" t="s">
        <v>414</v>
      </c>
      <c r="E47" s="248" t="s">
        <v>415</v>
      </c>
      <c r="F47" s="243">
        <v>1</v>
      </c>
      <c r="G47" s="243">
        <v>0.7229</v>
      </c>
      <c r="H47" s="246"/>
      <c r="I47" s="246" t="s">
        <v>416</v>
      </c>
    </row>
    <row r="48" s="230" customFormat="1" ht="21.6" spans="1:9">
      <c r="A48" s="242">
        <v>44</v>
      </c>
      <c r="B48" s="243" t="s">
        <v>129</v>
      </c>
      <c r="C48" s="248" t="s">
        <v>283</v>
      </c>
      <c r="D48" s="248" t="s">
        <v>417</v>
      </c>
      <c r="E48" s="248" t="s">
        <v>418</v>
      </c>
      <c r="F48" s="243">
        <v>1</v>
      </c>
      <c r="G48" s="243">
        <v>0.570263788968825</v>
      </c>
      <c r="H48" s="246"/>
      <c r="I48" s="246" t="s">
        <v>419</v>
      </c>
    </row>
    <row r="49" s="230" customFormat="1" ht="32.4" spans="1:9">
      <c r="A49" s="242">
        <v>45</v>
      </c>
      <c r="B49" s="243" t="s">
        <v>129</v>
      </c>
      <c r="C49" s="248" t="s">
        <v>288</v>
      </c>
      <c r="D49" s="248" t="s">
        <v>420</v>
      </c>
      <c r="E49" s="248" t="s">
        <v>421</v>
      </c>
      <c r="F49" s="243">
        <v>1</v>
      </c>
      <c r="G49" s="243">
        <v>0.730909090909091</v>
      </c>
      <c r="H49" s="246"/>
      <c r="I49" s="246" t="s">
        <v>422</v>
      </c>
    </row>
    <row r="50" s="230" customFormat="1" ht="21.6" spans="1:9">
      <c r="A50" s="242">
        <v>46</v>
      </c>
      <c r="B50" s="243" t="s">
        <v>130</v>
      </c>
      <c r="C50" s="248" t="s">
        <v>285</v>
      </c>
      <c r="D50" s="248" t="s">
        <v>423</v>
      </c>
      <c r="E50" s="248" t="s">
        <v>424</v>
      </c>
      <c r="F50" s="243">
        <v>1</v>
      </c>
      <c r="G50" s="243">
        <v>0.25</v>
      </c>
      <c r="H50" s="246"/>
      <c r="I50" s="246" t="s">
        <v>425</v>
      </c>
    </row>
    <row r="51" s="230" customFormat="1" ht="21.6" spans="1:9">
      <c r="A51" s="242">
        <v>47</v>
      </c>
      <c r="B51" s="243" t="s">
        <v>130</v>
      </c>
      <c r="C51" s="248" t="s">
        <v>285</v>
      </c>
      <c r="D51" s="248" t="s">
        <v>426</v>
      </c>
      <c r="E51" s="248" t="s">
        <v>427</v>
      </c>
      <c r="F51" s="243">
        <v>1</v>
      </c>
      <c r="G51" s="243">
        <v>0.2285</v>
      </c>
      <c r="H51" s="246"/>
      <c r="I51" s="246" t="s">
        <v>428</v>
      </c>
    </row>
    <row r="52" s="230" customFormat="1" ht="21.6" spans="1:9">
      <c r="A52" s="242">
        <v>48</v>
      </c>
      <c r="B52" s="243" t="s">
        <v>130</v>
      </c>
      <c r="C52" s="248" t="s">
        <v>283</v>
      </c>
      <c r="D52" s="248" t="s">
        <v>429</v>
      </c>
      <c r="E52" s="248" t="s">
        <v>430</v>
      </c>
      <c r="F52" s="243">
        <v>1</v>
      </c>
      <c r="G52" s="253">
        <v>0.77538</v>
      </c>
      <c r="H52" s="246"/>
      <c r="I52" s="246" t="s">
        <v>431</v>
      </c>
    </row>
    <row r="53" s="230" customFormat="1" ht="21.6" spans="1:9">
      <c r="A53" s="242">
        <v>49</v>
      </c>
      <c r="B53" s="243" t="s">
        <v>130</v>
      </c>
      <c r="C53" s="248" t="s">
        <v>283</v>
      </c>
      <c r="D53" s="248" t="s">
        <v>432</v>
      </c>
      <c r="E53" s="248" t="s">
        <v>433</v>
      </c>
      <c r="F53" s="243">
        <v>1</v>
      </c>
      <c r="G53" s="243">
        <v>0.7535</v>
      </c>
      <c r="H53" s="246"/>
      <c r="I53" s="246" t="s">
        <v>434</v>
      </c>
    </row>
    <row r="54" s="230" customFormat="1" ht="21.6" spans="1:9">
      <c r="A54" s="242">
        <v>50</v>
      </c>
      <c r="B54" s="243" t="s">
        <v>130</v>
      </c>
      <c r="C54" s="248" t="s">
        <v>283</v>
      </c>
      <c r="D54" s="244" t="s">
        <v>435</v>
      </c>
      <c r="E54" s="244" t="s">
        <v>436</v>
      </c>
      <c r="F54" s="243">
        <v>1</v>
      </c>
      <c r="G54" s="243">
        <v>0.9148</v>
      </c>
      <c r="H54" s="246"/>
      <c r="I54" s="246" t="s">
        <v>437</v>
      </c>
    </row>
    <row r="55" s="230" customFormat="1" ht="32.4" spans="1:9">
      <c r="A55" s="242">
        <v>51</v>
      </c>
      <c r="B55" s="243" t="s">
        <v>131</v>
      </c>
      <c r="C55" s="248" t="s">
        <v>285</v>
      </c>
      <c r="D55" s="244" t="s">
        <v>438</v>
      </c>
      <c r="E55" s="244" t="s">
        <v>439</v>
      </c>
      <c r="F55" s="243">
        <v>1</v>
      </c>
      <c r="G55" s="243">
        <v>0.0137333333333333</v>
      </c>
      <c r="H55" s="246" t="s">
        <v>440</v>
      </c>
      <c r="I55" s="246" t="s">
        <v>441</v>
      </c>
    </row>
    <row r="56" s="230" customFormat="1" ht="21.6" spans="1:9">
      <c r="A56" s="242">
        <v>52</v>
      </c>
      <c r="B56" s="243" t="s">
        <v>131</v>
      </c>
      <c r="C56" s="248" t="s">
        <v>285</v>
      </c>
      <c r="D56" s="244" t="s">
        <v>442</v>
      </c>
      <c r="E56" s="244" t="s">
        <v>439</v>
      </c>
      <c r="F56" s="243">
        <v>1</v>
      </c>
      <c r="G56" s="243">
        <v>0.8</v>
      </c>
      <c r="H56" s="246" t="s">
        <v>443</v>
      </c>
      <c r="I56" s="246" t="s">
        <v>444</v>
      </c>
    </row>
    <row r="57" s="230" customFormat="1" ht="32.4" spans="1:9">
      <c r="A57" s="242">
        <v>53</v>
      </c>
      <c r="B57" s="243" t="s">
        <v>445</v>
      </c>
      <c r="C57" s="248" t="s">
        <v>285</v>
      </c>
      <c r="D57" s="244" t="s">
        <v>446</v>
      </c>
      <c r="E57" s="244" t="s">
        <v>447</v>
      </c>
      <c r="F57" s="243">
        <v>1</v>
      </c>
      <c r="G57" s="243">
        <v>0.3</v>
      </c>
      <c r="H57" s="246" t="s">
        <v>448</v>
      </c>
      <c r="I57" s="246" t="s">
        <v>449</v>
      </c>
    </row>
    <row r="58" s="230" customFormat="1" ht="32.4" spans="1:9">
      <c r="A58" s="242">
        <v>54</v>
      </c>
      <c r="B58" s="243" t="s">
        <v>450</v>
      </c>
      <c r="C58" s="248" t="s">
        <v>285</v>
      </c>
      <c r="D58" s="248" t="s">
        <v>406</v>
      </c>
      <c r="E58" s="248" t="s">
        <v>451</v>
      </c>
      <c r="F58" s="243">
        <v>1</v>
      </c>
      <c r="G58" s="243">
        <v>0.3571</v>
      </c>
      <c r="H58" s="246" t="s">
        <v>452</v>
      </c>
      <c r="I58" s="246" t="s">
        <v>453</v>
      </c>
    </row>
    <row r="59" s="230" customFormat="1" ht="32.4" spans="1:9">
      <c r="A59" s="242">
        <v>55</v>
      </c>
      <c r="B59" s="243" t="s">
        <v>450</v>
      </c>
      <c r="C59" s="248" t="s">
        <v>283</v>
      </c>
      <c r="D59" s="244" t="s">
        <v>454</v>
      </c>
      <c r="E59" s="244" t="s">
        <v>455</v>
      </c>
      <c r="F59" s="243">
        <v>1</v>
      </c>
      <c r="G59" s="250">
        <v>0.98</v>
      </c>
      <c r="H59" s="246" t="s">
        <v>456</v>
      </c>
      <c r="I59" s="246" t="s">
        <v>457</v>
      </c>
    </row>
    <row r="60" s="230" customFormat="1" ht="32.4" spans="1:9">
      <c r="A60" s="242">
        <v>56</v>
      </c>
      <c r="B60" s="243" t="s">
        <v>458</v>
      </c>
      <c r="C60" s="248" t="s">
        <v>283</v>
      </c>
      <c r="D60" s="244" t="s">
        <v>459</v>
      </c>
      <c r="E60" s="244" t="s">
        <v>460</v>
      </c>
      <c r="F60" s="243">
        <v>1</v>
      </c>
      <c r="G60" s="243">
        <v>0.3759</v>
      </c>
      <c r="H60" s="246" t="s">
        <v>461</v>
      </c>
      <c r="I60" s="246" t="s">
        <v>462</v>
      </c>
    </row>
    <row r="61" s="230" customFormat="1" ht="21.6" spans="1:9">
      <c r="A61" s="242">
        <v>57</v>
      </c>
      <c r="B61" s="243" t="s">
        <v>458</v>
      </c>
      <c r="C61" s="248" t="s">
        <v>285</v>
      </c>
      <c r="D61" s="244" t="s">
        <v>446</v>
      </c>
      <c r="E61" s="244" t="s">
        <v>463</v>
      </c>
      <c r="F61" s="243">
        <v>1</v>
      </c>
      <c r="G61" s="250">
        <v>0.838</v>
      </c>
      <c r="H61" s="246" t="s">
        <v>464</v>
      </c>
      <c r="I61" s="246" t="s">
        <v>465</v>
      </c>
    </row>
    <row r="62" s="230" customFormat="1" ht="32.4" spans="1:9">
      <c r="A62" s="242">
        <v>58</v>
      </c>
      <c r="B62" s="243" t="s">
        <v>466</v>
      </c>
      <c r="C62" s="248" t="s">
        <v>283</v>
      </c>
      <c r="D62" s="248" t="s">
        <v>467</v>
      </c>
      <c r="E62" s="244" t="s">
        <v>468</v>
      </c>
      <c r="F62" s="243">
        <v>1</v>
      </c>
      <c r="G62" s="243">
        <v>0.65</v>
      </c>
      <c r="H62" s="246" t="s">
        <v>469</v>
      </c>
      <c r="I62" s="246" t="s">
        <v>462</v>
      </c>
    </row>
    <row r="63" s="230" customFormat="1" ht="21.6" spans="1:9">
      <c r="A63" s="242">
        <v>59</v>
      </c>
      <c r="B63" s="243" t="s">
        <v>136</v>
      </c>
      <c r="C63" s="248" t="s">
        <v>283</v>
      </c>
      <c r="D63" s="244" t="s">
        <v>323</v>
      </c>
      <c r="E63" s="244" t="s">
        <v>470</v>
      </c>
      <c r="F63" s="243">
        <v>1</v>
      </c>
      <c r="G63" s="243">
        <v>0.3</v>
      </c>
      <c r="H63" s="246" t="s">
        <v>471</v>
      </c>
      <c r="I63" s="246" t="s">
        <v>472</v>
      </c>
    </row>
    <row r="64" s="230" customFormat="1" ht="32.4" spans="1:9">
      <c r="A64" s="242">
        <v>60</v>
      </c>
      <c r="B64" s="243" t="s">
        <v>136</v>
      </c>
      <c r="C64" s="248" t="s">
        <v>283</v>
      </c>
      <c r="D64" s="248" t="s">
        <v>323</v>
      </c>
      <c r="E64" s="248" t="s">
        <v>473</v>
      </c>
      <c r="F64" s="243">
        <v>1</v>
      </c>
      <c r="G64" s="243">
        <v>0.6</v>
      </c>
      <c r="H64" s="246" t="s">
        <v>474</v>
      </c>
      <c r="I64" s="246" t="s">
        <v>472</v>
      </c>
    </row>
    <row r="65" s="230" customFormat="1" ht="21.6" spans="1:9">
      <c r="A65" s="242">
        <v>61</v>
      </c>
      <c r="B65" s="243" t="s">
        <v>136</v>
      </c>
      <c r="C65" s="248" t="s">
        <v>283</v>
      </c>
      <c r="D65" s="248" t="s">
        <v>323</v>
      </c>
      <c r="E65" s="248" t="s">
        <v>475</v>
      </c>
      <c r="F65" s="243">
        <v>1</v>
      </c>
      <c r="G65" s="243">
        <v>0.6</v>
      </c>
      <c r="H65" s="246" t="s">
        <v>476</v>
      </c>
      <c r="I65" s="246" t="s">
        <v>472</v>
      </c>
    </row>
    <row r="66" s="230" customFormat="1" ht="32.4" spans="1:9">
      <c r="A66" s="242">
        <v>62</v>
      </c>
      <c r="B66" s="243" t="s">
        <v>138</v>
      </c>
      <c r="C66" s="248" t="s">
        <v>283</v>
      </c>
      <c r="D66" s="248" t="s">
        <v>323</v>
      </c>
      <c r="E66" s="248" t="s">
        <v>477</v>
      </c>
      <c r="F66" s="243">
        <v>1</v>
      </c>
      <c r="G66" s="243">
        <v>0.7</v>
      </c>
      <c r="H66" s="246" t="s">
        <v>478</v>
      </c>
      <c r="I66" s="246" t="s">
        <v>479</v>
      </c>
    </row>
    <row r="67" s="230" customFormat="1" ht="21.6" spans="1:9">
      <c r="A67" s="242">
        <v>63</v>
      </c>
      <c r="B67" s="243" t="s">
        <v>139</v>
      </c>
      <c r="C67" s="248" t="s">
        <v>283</v>
      </c>
      <c r="D67" s="248" t="s">
        <v>323</v>
      </c>
      <c r="E67" s="248" t="s">
        <v>480</v>
      </c>
      <c r="F67" s="243">
        <v>1</v>
      </c>
      <c r="G67" s="250">
        <v>0.54</v>
      </c>
      <c r="H67" s="246" t="s">
        <v>481</v>
      </c>
      <c r="I67" s="246" t="s">
        <v>482</v>
      </c>
    </row>
    <row r="68" s="230" customFormat="1" ht="54" spans="1:9">
      <c r="A68" s="242">
        <v>64</v>
      </c>
      <c r="B68" s="243" t="s">
        <v>136</v>
      </c>
      <c r="C68" s="248" t="s">
        <v>285</v>
      </c>
      <c r="D68" s="255" t="s">
        <v>483</v>
      </c>
      <c r="E68" s="256" t="s">
        <v>484</v>
      </c>
      <c r="F68" s="257">
        <v>1</v>
      </c>
      <c r="G68" s="257">
        <v>0.5</v>
      </c>
      <c r="H68" s="246" t="s">
        <v>485</v>
      </c>
      <c r="I68" s="246" t="s">
        <v>486</v>
      </c>
    </row>
    <row r="69" s="230" customFormat="1" ht="21.6" spans="1:9">
      <c r="A69" s="242">
        <v>65</v>
      </c>
      <c r="B69" s="243" t="s">
        <v>137</v>
      </c>
      <c r="C69" s="248" t="s">
        <v>285</v>
      </c>
      <c r="D69" s="248" t="s">
        <v>487</v>
      </c>
      <c r="E69" s="248" t="s">
        <v>488</v>
      </c>
      <c r="F69" s="243">
        <v>1</v>
      </c>
      <c r="G69" s="257">
        <v>0.9</v>
      </c>
      <c r="H69" s="246" t="s">
        <v>489</v>
      </c>
      <c r="I69" s="246" t="s">
        <v>490</v>
      </c>
    </row>
    <row r="70" s="230" customFormat="1" ht="43.2" spans="1:9">
      <c r="A70" s="242">
        <v>66</v>
      </c>
      <c r="B70" s="243" t="s">
        <v>136</v>
      </c>
      <c r="C70" s="248" t="s">
        <v>285</v>
      </c>
      <c r="D70" s="248" t="s">
        <v>491</v>
      </c>
      <c r="E70" s="248" t="s">
        <v>492</v>
      </c>
      <c r="F70" s="243">
        <v>1</v>
      </c>
      <c r="G70" s="257">
        <v>0.68</v>
      </c>
      <c r="H70" s="246" t="s">
        <v>493</v>
      </c>
      <c r="I70" s="246" t="s">
        <v>494</v>
      </c>
    </row>
    <row r="71" s="230" customFormat="1" ht="21.6" spans="1:9">
      <c r="A71" s="242">
        <v>67</v>
      </c>
      <c r="B71" s="243" t="s">
        <v>137</v>
      </c>
      <c r="C71" s="248" t="s">
        <v>285</v>
      </c>
      <c r="D71" s="244" t="s">
        <v>491</v>
      </c>
      <c r="E71" s="244" t="s">
        <v>495</v>
      </c>
      <c r="F71" s="242">
        <v>1</v>
      </c>
      <c r="G71" s="242">
        <v>0.9</v>
      </c>
      <c r="H71" s="246" t="s">
        <v>489</v>
      </c>
      <c r="I71" s="246" t="s">
        <v>490</v>
      </c>
    </row>
    <row r="72" s="230" customFormat="1" ht="21.6" spans="1:9">
      <c r="A72" s="242">
        <v>68</v>
      </c>
      <c r="B72" s="243" t="s">
        <v>139</v>
      </c>
      <c r="C72" s="248" t="s">
        <v>285</v>
      </c>
      <c r="D72" s="244" t="s">
        <v>491</v>
      </c>
      <c r="E72" s="244" t="s">
        <v>495</v>
      </c>
      <c r="F72" s="242">
        <v>1</v>
      </c>
      <c r="G72" s="242">
        <v>0.75</v>
      </c>
      <c r="H72" s="246" t="s">
        <v>496</v>
      </c>
      <c r="I72" s="246" t="s">
        <v>497</v>
      </c>
    </row>
    <row r="73" s="230" customFormat="1" ht="21.6" spans="1:9">
      <c r="A73" s="242">
        <v>69</v>
      </c>
      <c r="B73" s="243" t="s">
        <v>139</v>
      </c>
      <c r="C73" s="248" t="s">
        <v>285</v>
      </c>
      <c r="D73" s="244" t="s">
        <v>498</v>
      </c>
      <c r="E73" s="244" t="s">
        <v>499</v>
      </c>
      <c r="F73" s="242">
        <v>1</v>
      </c>
      <c r="G73" s="252">
        <v>0.6</v>
      </c>
      <c r="H73" s="246" t="s">
        <v>500</v>
      </c>
      <c r="I73" s="246" t="s">
        <v>501</v>
      </c>
    </row>
    <row r="74" s="230" customFormat="1" ht="21.6" spans="1:9">
      <c r="A74" s="242">
        <v>70</v>
      </c>
      <c r="B74" s="243" t="s">
        <v>137</v>
      </c>
      <c r="C74" s="248" t="s">
        <v>285</v>
      </c>
      <c r="D74" s="244" t="s">
        <v>502</v>
      </c>
      <c r="E74" s="244" t="s">
        <v>488</v>
      </c>
      <c r="F74" s="242">
        <v>1</v>
      </c>
      <c r="G74" s="252">
        <v>0.27</v>
      </c>
      <c r="H74" s="246" t="s">
        <v>503</v>
      </c>
      <c r="I74" s="246" t="s">
        <v>504</v>
      </c>
    </row>
    <row r="75" s="230" customFormat="1" ht="32.4" spans="1:9">
      <c r="A75" s="242">
        <v>71</v>
      </c>
      <c r="B75" s="243" t="s">
        <v>138</v>
      </c>
      <c r="C75" s="248" t="s">
        <v>285</v>
      </c>
      <c r="D75" s="244" t="s">
        <v>505</v>
      </c>
      <c r="E75" s="244" t="s">
        <v>506</v>
      </c>
      <c r="F75" s="242">
        <v>1</v>
      </c>
      <c r="G75" s="252">
        <v>0.6</v>
      </c>
      <c r="H75" s="246" t="s">
        <v>507</v>
      </c>
      <c r="I75" s="246" t="s">
        <v>508</v>
      </c>
    </row>
    <row r="76" s="230" customFormat="1" ht="21.6" spans="1:9">
      <c r="A76" s="242">
        <v>72</v>
      </c>
      <c r="B76" s="243" t="s">
        <v>138</v>
      </c>
      <c r="C76" s="248" t="s">
        <v>285</v>
      </c>
      <c r="D76" s="244" t="s">
        <v>509</v>
      </c>
      <c r="E76" s="244" t="s">
        <v>510</v>
      </c>
      <c r="F76" s="242">
        <v>1</v>
      </c>
      <c r="G76" s="242">
        <v>0.8</v>
      </c>
      <c r="H76" s="246" t="s">
        <v>511</v>
      </c>
      <c r="I76" s="246" t="s">
        <v>512</v>
      </c>
    </row>
    <row r="77" s="230" customFormat="1" ht="21.6" spans="1:9">
      <c r="A77" s="242">
        <v>73</v>
      </c>
      <c r="B77" s="243" t="s">
        <v>138</v>
      </c>
      <c r="C77" s="248" t="s">
        <v>285</v>
      </c>
      <c r="D77" s="244" t="s">
        <v>509</v>
      </c>
      <c r="E77" s="244" t="s">
        <v>513</v>
      </c>
      <c r="F77" s="242">
        <v>1</v>
      </c>
      <c r="G77" s="252">
        <v>0.8</v>
      </c>
      <c r="H77" s="246" t="s">
        <v>514</v>
      </c>
      <c r="I77" s="246" t="s">
        <v>512</v>
      </c>
    </row>
    <row r="78" s="230" customFormat="1" ht="32.4" spans="1:9">
      <c r="A78" s="242">
        <v>74</v>
      </c>
      <c r="B78" s="243" t="s">
        <v>136</v>
      </c>
      <c r="C78" s="248" t="s">
        <v>287</v>
      </c>
      <c r="D78" s="244" t="s">
        <v>301</v>
      </c>
      <c r="E78" s="244" t="s">
        <v>515</v>
      </c>
      <c r="F78" s="242">
        <v>1</v>
      </c>
      <c r="G78" s="242">
        <v>0.3</v>
      </c>
      <c r="H78" s="246" t="s">
        <v>516</v>
      </c>
      <c r="I78" s="246"/>
    </row>
    <row r="79" s="230" customFormat="1" ht="21.6" spans="1:9">
      <c r="A79" s="242">
        <v>75</v>
      </c>
      <c r="B79" s="243" t="s">
        <v>138</v>
      </c>
      <c r="C79" s="248" t="s">
        <v>288</v>
      </c>
      <c r="D79" s="244" t="s">
        <v>517</v>
      </c>
      <c r="E79" s="244" t="s">
        <v>518</v>
      </c>
      <c r="F79" s="242">
        <v>1</v>
      </c>
      <c r="G79" s="252">
        <v>0.6133</v>
      </c>
      <c r="H79" s="246" t="s">
        <v>519</v>
      </c>
      <c r="I79" s="246" t="s">
        <v>520</v>
      </c>
    </row>
    <row r="80" s="230" customFormat="1" ht="21.6" spans="1:9">
      <c r="A80" s="242">
        <v>76</v>
      </c>
      <c r="B80" s="243" t="s">
        <v>140</v>
      </c>
      <c r="C80" s="248" t="s">
        <v>283</v>
      </c>
      <c r="D80" s="244" t="s">
        <v>521</v>
      </c>
      <c r="E80" s="244" t="s">
        <v>522</v>
      </c>
      <c r="F80" s="242">
        <v>1</v>
      </c>
      <c r="G80" s="252">
        <v>0.6</v>
      </c>
      <c r="H80" s="246" t="s">
        <v>523</v>
      </c>
      <c r="I80" s="246" t="s">
        <v>524</v>
      </c>
    </row>
    <row r="81" s="230" customFormat="1" ht="32.4" spans="1:9">
      <c r="A81" s="242">
        <v>77</v>
      </c>
      <c r="B81" s="243" t="s">
        <v>140</v>
      </c>
      <c r="C81" s="248" t="s">
        <v>285</v>
      </c>
      <c r="D81" s="244" t="s">
        <v>406</v>
      </c>
      <c r="E81" s="244" t="s">
        <v>525</v>
      </c>
      <c r="F81" s="242">
        <v>1</v>
      </c>
      <c r="G81" s="242">
        <v>0.0135</v>
      </c>
      <c r="H81" s="246" t="s">
        <v>406</v>
      </c>
      <c r="I81" s="246" t="s">
        <v>526</v>
      </c>
    </row>
    <row r="82" s="230" customFormat="1" ht="21.6" spans="1:9">
      <c r="A82" s="242">
        <v>78</v>
      </c>
      <c r="B82" s="243" t="s">
        <v>140</v>
      </c>
      <c r="C82" s="248" t="s">
        <v>285</v>
      </c>
      <c r="D82" s="251" t="s">
        <v>527</v>
      </c>
      <c r="E82" s="251" t="s">
        <v>522</v>
      </c>
      <c r="F82" s="242">
        <v>1</v>
      </c>
      <c r="G82" s="242">
        <v>0.4118</v>
      </c>
      <c r="H82" s="246" t="s">
        <v>527</v>
      </c>
      <c r="I82" s="246" t="s">
        <v>526</v>
      </c>
    </row>
    <row r="83" s="230" customFormat="1" ht="21.6" spans="1:9">
      <c r="A83" s="242">
        <v>79</v>
      </c>
      <c r="B83" s="243" t="s">
        <v>140</v>
      </c>
      <c r="C83" s="248" t="s">
        <v>285</v>
      </c>
      <c r="D83" s="244" t="s">
        <v>446</v>
      </c>
      <c r="E83" s="244" t="s">
        <v>522</v>
      </c>
      <c r="F83" s="242">
        <v>1</v>
      </c>
      <c r="G83" s="242">
        <v>0.4</v>
      </c>
      <c r="H83" s="246" t="s">
        <v>528</v>
      </c>
      <c r="I83" s="246" t="s">
        <v>529</v>
      </c>
    </row>
    <row r="84" s="230" customFormat="1" ht="32.4" spans="1:9">
      <c r="A84" s="242">
        <v>80</v>
      </c>
      <c r="B84" s="243" t="s">
        <v>141</v>
      </c>
      <c r="C84" s="248" t="s">
        <v>285</v>
      </c>
      <c r="D84" s="244" t="s">
        <v>530</v>
      </c>
      <c r="E84" s="244" t="s">
        <v>531</v>
      </c>
      <c r="F84" s="242">
        <v>1</v>
      </c>
      <c r="G84" s="242">
        <v>0.6259</v>
      </c>
      <c r="H84" s="246" t="s">
        <v>532</v>
      </c>
      <c r="I84" s="246" t="s">
        <v>532</v>
      </c>
    </row>
    <row r="85" s="230" customFormat="1" ht="21.6" spans="1:9">
      <c r="A85" s="242">
        <v>81</v>
      </c>
      <c r="B85" s="243" t="s">
        <v>141</v>
      </c>
      <c r="C85" s="248" t="s">
        <v>285</v>
      </c>
      <c r="D85" s="244" t="s">
        <v>533</v>
      </c>
      <c r="E85" s="244" t="s">
        <v>534</v>
      </c>
      <c r="F85" s="242">
        <v>1</v>
      </c>
      <c r="G85" s="242">
        <v>0.6471</v>
      </c>
      <c r="H85" s="246" t="s">
        <v>535</v>
      </c>
      <c r="I85" s="246" t="s">
        <v>535</v>
      </c>
    </row>
    <row r="86" s="230" customFormat="1" ht="32.4" spans="1:9">
      <c r="A86" s="242">
        <v>82</v>
      </c>
      <c r="B86" s="243" t="s">
        <v>142</v>
      </c>
      <c r="C86" s="248" t="s">
        <v>285</v>
      </c>
      <c r="D86" s="244" t="s">
        <v>536</v>
      </c>
      <c r="E86" s="244" t="s">
        <v>537</v>
      </c>
      <c r="F86" s="242">
        <v>1</v>
      </c>
      <c r="G86" s="242">
        <v>0.8</v>
      </c>
      <c r="H86" s="246" t="s">
        <v>538</v>
      </c>
      <c r="I86" s="246" t="s">
        <v>539</v>
      </c>
    </row>
    <row r="87" s="230" customFormat="1" ht="21.6" spans="1:9">
      <c r="A87" s="242">
        <v>83</v>
      </c>
      <c r="B87" s="243" t="s">
        <v>142</v>
      </c>
      <c r="C87" s="248" t="s">
        <v>288</v>
      </c>
      <c r="D87" s="244" t="s">
        <v>329</v>
      </c>
      <c r="E87" s="244" t="s">
        <v>540</v>
      </c>
      <c r="F87" s="242">
        <v>1</v>
      </c>
      <c r="G87" s="242">
        <v>0.56</v>
      </c>
      <c r="H87" s="246" t="s">
        <v>541</v>
      </c>
      <c r="I87" s="246"/>
    </row>
    <row r="88" s="230" customFormat="1" ht="21.6" spans="1:9">
      <c r="A88" s="242">
        <v>84</v>
      </c>
      <c r="B88" s="243" t="s">
        <v>144</v>
      </c>
      <c r="C88" s="248" t="s">
        <v>283</v>
      </c>
      <c r="D88" s="244" t="s">
        <v>323</v>
      </c>
      <c r="E88" s="244" t="s">
        <v>542</v>
      </c>
      <c r="F88" s="242">
        <v>1</v>
      </c>
      <c r="G88" s="242"/>
      <c r="H88" s="246"/>
      <c r="I88" s="246" t="s">
        <v>543</v>
      </c>
    </row>
    <row r="89" s="230" customFormat="1" ht="21.6" spans="1:9">
      <c r="A89" s="242">
        <v>85</v>
      </c>
      <c r="B89" s="243" t="s">
        <v>144</v>
      </c>
      <c r="C89" s="248" t="s">
        <v>283</v>
      </c>
      <c r="D89" s="244" t="s">
        <v>323</v>
      </c>
      <c r="E89" s="244" t="s">
        <v>544</v>
      </c>
      <c r="F89" s="242"/>
      <c r="G89" s="242"/>
      <c r="H89" s="246"/>
      <c r="I89" s="246" t="s">
        <v>543</v>
      </c>
    </row>
    <row r="90" s="230" customFormat="1" ht="21.6" spans="1:9">
      <c r="A90" s="242">
        <v>86</v>
      </c>
      <c r="B90" s="243" t="s">
        <v>144</v>
      </c>
      <c r="C90" s="248" t="s">
        <v>283</v>
      </c>
      <c r="D90" s="244" t="s">
        <v>323</v>
      </c>
      <c r="E90" s="244" t="s">
        <v>545</v>
      </c>
      <c r="F90" s="242">
        <v>1</v>
      </c>
      <c r="G90" s="242"/>
      <c r="H90" s="246"/>
      <c r="I90" s="246" t="s">
        <v>543</v>
      </c>
    </row>
    <row r="91" s="230" customFormat="1" ht="21.6" spans="1:9">
      <c r="A91" s="242">
        <v>87</v>
      </c>
      <c r="B91" s="243" t="s">
        <v>144</v>
      </c>
      <c r="C91" s="248" t="s">
        <v>283</v>
      </c>
      <c r="D91" s="244" t="s">
        <v>323</v>
      </c>
      <c r="E91" s="244" t="s">
        <v>546</v>
      </c>
      <c r="F91" s="242"/>
      <c r="G91" s="242"/>
      <c r="H91" s="246"/>
      <c r="I91" s="246" t="s">
        <v>543</v>
      </c>
    </row>
    <row r="92" s="230" customFormat="1" ht="21.6" spans="1:9">
      <c r="A92" s="242">
        <v>88</v>
      </c>
      <c r="B92" s="243" t="s">
        <v>144</v>
      </c>
      <c r="C92" s="248" t="s">
        <v>285</v>
      </c>
      <c r="D92" s="244" t="s">
        <v>547</v>
      </c>
      <c r="E92" s="244" t="s">
        <v>548</v>
      </c>
      <c r="F92" s="242">
        <v>1</v>
      </c>
      <c r="G92" s="242"/>
      <c r="H92" s="246"/>
      <c r="I92" s="246" t="s">
        <v>549</v>
      </c>
    </row>
    <row r="93" s="230" customFormat="1" ht="21.6" spans="1:9">
      <c r="A93" s="242">
        <v>89</v>
      </c>
      <c r="B93" s="243" t="s">
        <v>144</v>
      </c>
      <c r="C93" s="248" t="s">
        <v>285</v>
      </c>
      <c r="D93" s="244" t="s">
        <v>550</v>
      </c>
      <c r="E93" s="244" t="s">
        <v>551</v>
      </c>
      <c r="F93" s="242">
        <v>1</v>
      </c>
      <c r="G93" s="242"/>
      <c r="H93" s="246" t="s">
        <v>552</v>
      </c>
      <c r="I93" s="246" t="s">
        <v>553</v>
      </c>
    </row>
    <row r="94" s="230" customFormat="1" ht="21.6" spans="1:9">
      <c r="A94" s="242">
        <v>90</v>
      </c>
      <c r="B94" s="243" t="s">
        <v>144</v>
      </c>
      <c r="C94" s="258" t="s">
        <v>285</v>
      </c>
      <c r="D94" s="244" t="s">
        <v>554</v>
      </c>
      <c r="E94" s="244" t="s">
        <v>555</v>
      </c>
      <c r="F94" s="242">
        <v>1</v>
      </c>
      <c r="G94" s="242"/>
      <c r="H94" s="246"/>
      <c r="I94" s="246" t="s">
        <v>556</v>
      </c>
    </row>
    <row r="95" s="230" customFormat="1" ht="21.6" spans="1:9">
      <c r="A95" s="242">
        <v>91</v>
      </c>
      <c r="B95" s="243" t="s">
        <v>144</v>
      </c>
      <c r="C95" s="258" t="s">
        <v>285</v>
      </c>
      <c r="D95" s="244" t="s">
        <v>411</v>
      </c>
      <c r="E95" s="244" t="s">
        <v>555</v>
      </c>
      <c r="F95" s="242">
        <v>1</v>
      </c>
      <c r="G95" s="242"/>
      <c r="H95" s="246"/>
      <c r="I95" s="246" t="s">
        <v>557</v>
      </c>
    </row>
    <row r="96" s="230" customFormat="1" ht="21.6" spans="1:9">
      <c r="A96" s="242">
        <v>92</v>
      </c>
      <c r="B96" s="243" t="s">
        <v>145</v>
      </c>
      <c r="C96" s="258" t="s">
        <v>285</v>
      </c>
      <c r="D96" s="244" t="s">
        <v>558</v>
      </c>
      <c r="E96" s="244" t="s">
        <v>559</v>
      </c>
      <c r="F96" s="242">
        <v>1</v>
      </c>
      <c r="G96" s="252"/>
      <c r="H96" s="246"/>
      <c r="I96" s="246" t="s">
        <v>543</v>
      </c>
    </row>
    <row r="97" s="230" customFormat="1" ht="21.6" spans="1:9">
      <c r="A97" s="242">
        <v>93</v>
      </c>
      <c r="B97" s="243" t="s">
        <v>145</v>
      </c>
      <c r="C97" s="248" t="s">
        <v>285</v>
      </c>
      <c r="D97" s="256" t="s">
        <v>560</v>
      </c>
      <c r="E97" s="244" t="s">
        <v>561</v>
      </c>
      <c r="F97" s="242">
        <v>1</v>
      </c>
      <c r="G97" s="242"/>
      <c r="H97" s="246"/>
      <c r="I97" s="246" t="s">
        <v>543</v>
      </c>
    </row>
    <row r="98" s="230" customFormat="1" ht="21.6" spans="1:9">
      <c r="A98" s="242">
        <v>94</v>
      </c>
      <c r="B98" s="243" t="s">
        <v>145</v>
      </c>
      <c r="C98" s="248" t="s">
        <v>285</v>
      </c>
      <c r="D98" s="256" t="s">
        <v>562</v>
      </c>
      <c r="E98" s="244" t="s">
        <v>563</v>
      </c>
      <c r="F98" s="242">
        <v>1</v>
      </c>
      <c r="G98" s="242"/>
      <c r="H98" s="246"/>
      <c r="I98" s="246" t="s">
        <v>543</v>
      </c>
    </row>
    <row r="99" s="230" customFormat="1" ht="21.6" spans="1:9">
      <c r="A99" s="242">
        <v>95</v>
      </c>
      <c r="B99" s="243" t="s">
        <v>145</v>
      </c>
      <c r="C99" s="248" t="s">
        <v>285</v>
      </c>
      <c r="D99" s="244" t="s">
        <v>554</v>
      </c>
      <c r="E99" s="244" t="s">
        <v>563</v>
      </c>
      <c r="F99" s="242">
        <v>3</v>
      </c>
      <c r="G99" s="242"/>
      <c r="H99" s="246" t="s">
        <v>564</v>
      </c>
      <c r="I99" s="246" t="s">
        <v>565</v>
      </c>
    </row>
    <row r="100" s="230" customFormat="1" ht="32.4" spans="1:9">
      <c r="A100" s="242">
        <v>96</v>
      </c>
      <c r="B100" s="243" t="s">
        <v>146</v>
      </c>
      <c r="C100" s="248" t="s">
        <v>285</v>
      </c>
      <c r="D100" s="244" t="s">
        <v>566</v>
      </c>
      <c r="E100" s="244" t="s">
        <v>567</v>
      </c>
      <c r="F100" s="242">
        <v>1</v>
      </c>
      <c r="G100" s="242"/>
      <c r="H100" s="246"/>
      <c r="I100" s="246" t="s">
        <v>565</v>
      </c>
    </row>
    <row r="101" s="230" customFormat="1" ht="21.6" spans="1:9">
      <c r="A101" s="242">
        <v>97</v>
      </c>
      <c r="B101" s="243" t="s">
        <v>146</v>
      </c>
      <c r="C101" s="248" t="s">
        <v>283</v>
      </c>
      <c r="D101" s="244" t="s">
        <v>323</v>
      </c>
      <c r="E101" s="244" t="s">
        <v>568</v>
      </c>
      <c r="F101" s="242">
        <v>1</v>
      </c>
      <c r="G101" s="242"/>
      <c r="H101" s="246"/>
      <c r="I101" s="246" t="s">
        <v>569</v>
      </c>
    </row>
    <row r="102" s="230" customFormat="1" ht="21.6" spans="1:9">
      <c r="A102" s="242">
        <v>98</v>
      </c>
      <c r="B102" s="243" t="s">
        <v>146</v>
      </c>
      <c r="C102" s="248" t="s">
        <v>285</v>
      </c>
      <c r="D102" s="244" t="s">
        <v>554</v>
      </c>
      <c r="E102" s="248" t="s">
        <v>570</v>
      </c>
      <c r="F102" s="242">
        <v>1</v>
      </c>
      <c r="G102" s="242"/>
      <c r="H102" s="246"/>
      <c r="I102" s="246" t="s">
        <v>571</v>
      </c>
    </row>
    <row r="103" s="230" customFormat="1" ht="43.2" spans="1:9">
      <c r="A103" s="242">
        <v>99</v>
      </c>
      <c r="B103" s="243" t="s">
        <v>146</v>
      </c>
      <c r="C103" s="248" t="s">
        <v>283</v>
      </c>
      <c r="D103" s="244" t="s">
        <v>572</v>
      </c>
      <c r="E103" s="248" t="s">
        <v>570</v>
      </c>
      <c r="F103" s="242">
        <v>1</v>
      </c>
      <c r="G103" s="242"/>
      <c r="H103" s="246"/>
      <c r="I103" s="246"/>
    </row>
    <row r="104" s="230" customFormat="1" ht="32.4" spans="1:9">
      <c r="A104" s="242">
        <v>100</v>
      </c>
      <c r="B104" s="243" t="s">
        <v>147</v>
      </c>
      <c r="C104" s="248" t="s">
        <v>283</v>
      </c>
      <c r="D104" s="244" t="s">
        <v>323</v>
      </c>
      <c r="E104" s="248" t="s">
        <v>573</v>
      </c>
      <c r="F104" s="242">
        <v>1</v>
      </c>
      <c r="G104" s="242"/>
      <c r="H104" s="246"/>
      <c r="I104" s="246" t="s">
        <v>543</v>
      </c>
    </row>
    <row r="105" s="230" customFormat="1" ht="21.6" spans="1:9">
      <c r="A105" s="242">
        <v>101</v>
      </c>
      <c r="B105" s="243" t="s">
        <v>147</v>
      </c>
      <c r="C105" s="248" t="s">
        <v>285</v>
      </c>
      <c r="D105" s="244" t="s">
        <v>550</v>
      </c>
      <c r="E105" s="248" t="s">
        <v>574</v>
      </c>
      <c r="F105" s="242">
        <v>1</v>
      </c>
      <c r="G105" s="242"/>
      <c r="H105" s="246"/>
      <c r="I105" s="246" t="s">
        <v>575</v>
      </c>
    </row>
    <row r="106" s="230" customFormat="1" ht="21.6" spans="1:9">
      <c r="A106" s="242">
        <v>102</v>
      </c>
      <c r="B106" s="243" t="s">
        <v>147</v>
      </c>
      <c r="C106" s="248" t="s">
        <v>285</v>
      </c>
      <c r="D106" s="244" t="s">
        <v>554</v>
      </c>
      <c r="E106" s="248" t="s">
        <v>576</v>
      </c>
      <c r="F106" s="242">
        <v>1</v>
      </c>
      <c r="G106" s="242"/>
      <c r="H106" s="246"/>
      <c r="I106" s="246" t="s">
        <v>577</v>
      </c>
    </row>
    <row r="107" s="230" customFormat="1" ht="21.6" spans="1:9">
      <c r="A107" s="242">
        <v>103</v>
      </c>
      <c r="B107" s="243" t="s">
        <v>148</v>
      </c>
      <c r="C107" s="248" t="s">
        <v>285</v>
      </c>
      <c r="D107" s="244" t="s">
        <v>403</v>
      </c>
      <c r="E107" s="248" t="s">
        <v>578</v>
      </c>
      <c r="F107" s="242">
        <v>1</v>
      </c>
      <c r="G107" s="242">
        <v>0.54</v>
      </c>
      <c r="H107" s="246" t="s">
        <v>579</v>
      </c>
      <c r="I107" s="246" t="s">
        <v>580</v>
      </c>
    </row>
    <row r="108" s="230" customFormat="1" ht="170" customHeight="1" spans="1:9">
      <c r="A108" s="242">
        <v>104</v>
      </c>
      <c r="B108" s="243" t="s">
        <v>149</v>
      </c>
      <c r="C108" s="248" t="s">
        <v>287</v>
      </c>
      <c r="D108" s="244" t="s">
        <v>581</v>
      </c>
      <c r="E108" s="248" t="s">
        <v>582</v>
      </c>
      <c r="F108" s="242">
        <v>1</v>
      </c>
      <c r="G108" s="242">
        <v>0.875</v>
      </c>
      <c r="H108" s="246"/>
      <c r="I108" s="246" t="s">
        <v>583</v>
      </c>
    </row>
    <row r="109" s="230" customFormat="1" ht="49" customHeight="1" spans="1:9">
      <c r="A109" s="242">
        <v>105</v>
      </c>
      <c r="B109" s="243" t="s">
        <v>150</v>
      </c>
      <c r="C109" s="248" t="s">
        <v>285</v>
      </c>
      <c r="D109" s="244" t="s">
        <v>584</v>
      </c>
      <c r="E109" s="248" t="s">
        <v>585</v>
      </c>
      <c r="F109" s="242">
        <v>1</v>
      </c>
      <c r="G109" s="242">
        <v>75</v>
      </c>
      <c r="H109" s="246" t="s">
        <v>586</v>
      </c>
      <c r="I109" s="246" t="s">
        <v>587</v>
      </c>
    </row>
    <row r="110" s="230" customFormat="1" ht="64.8" spans="1:9">
      <c r="A110" s="242">
        <v>106</v>
      </c>
      <c r="B110" s="243" t="s">
        <v>150</v>
      </c>
      <c r="C110" s="248" t="s">
        <v>286</v>
      </c>
      <c r="D110" s="244" t="s">
        <v>588</v>
      </c>
      <c r="E110" s="248" t="s">
        <v>589</v>
      </c>
      <c r="F110" s="242">
        <v>1</v>
      </c>
      <c r="G110" s="242">
        <v>70</v>
      </c>
      <c r="H110" s="246" t="s">
        <v>590</v>
      </c>
      <c r="I110" s="246" t="s">
        <v>591</v>
      </c>
    </row>
    <row r="111" s="230" customFormat="1" ht="32.4" spans="1:9">
      <c r="A111" s="242">
        <v>107</v>
      </c>
      <c r="B111" s="243" t="s">
        <v>150</v>
      </c>
      <c r="C111" s="244" t="s">
        <v>283</v>
      </c>
      <c r="D111" s="244" t="s">
        <v>592</v>
      </c>
      <c r="E111" s="248"/>
      <c r="F111" s="242">
        <v>1</v>
      </c>
      <c r="G111" s="242">
        <v>42.86</v>
      </c>
      <c r="H111" s="246" t="s">
        <v>593</v>
      </c>
      <c r="I111" s="246" t="s">
        <v>594</v>
      </c>
    </row>
    <row r="112" s="230" customFormat="1" ht="32.4" spans="1:9">
      <c r="A112" s="242">
        <v>108</v>
      </c>
      <c r="B112" s="243" t="s">
        <v>595</v>
      </c>
      <c r="C112" s="244" t="s">
        <v>283</v>
      </c>
      <c r="D112" s="244" t="s">
        <v>323</v>
      </c>
      <c r="E112" s="248" t="s">
        <v>596</v>
      </c>
      <c r="F112" s="242">
        <v>1</v>
      </c>
      <c r="G112" s="242">
        <v>0.9</v>
      </c>
      <c r="H112" s="246" t="s">
        <v>597</v>
      </c>
      <c r="I112" s="246"/>
    </row>
    <row r="113" s="230" customFormat="1" ht="10.8" spans="1:9">
      <c r="A113" s="242" t="s">
        <v>598</v>
      </c>
      <c r="B113" s="243" t="s">
        <v>599</v>
      </c>
      <c r="C113" s="243"/>
      <c r="D113" s="243"/>
      <c r="E113" s="243"/>
      <c r="F113" s="243"/>
      <c r="G113" s="243"/>
      <c r="H113" s="243"/>
      <c r="I113" s="243"/>
    </row>
    <row r="114" s="230" customFormat="1" ht="21.6" spans="1:9">
      <c r="A114" s="242">
        <v>1</v>
      </c>
      <c r="B114" s="243" t="s">
        <v>121</v>
      </c>
      <c r="C114" s="251" t="s">
        <v>287</v>
      </c>
      <c r="D114" s="251" t="s">
        <v>301</v>
      </c>
      <c r="E114" s="244" t="s">
        <v>600</v>
      </c>
      <c r="F114" s="242"/>
      <c r="G114" s="242"/>
      <c r="H114" s="259"/>
      <c r="I114" s="260" t="s">
        <v>601</v>
      </c>
    </row>
    <row r="115" s="230" customFormat="1" ht="21.6" spans="1:9">
      <c r="A115" s="242">
        <v>2</v>
      </c>
      <c r="B115" s="243" t="s">
        <v>122</v>
      </c>
      <c r="C115" s="251" t="s">
        <v>285</v>
      </c>
      <c r="D115" s="251" t="s">
        <v>602</v>
      </c>
      <c r="E115" s="244" t="s">
        <v>342</v>
      </c>
      <c r="F115" s="242">
        <v>0</v>
      </c>
      <c r="G115" s="242">
        <v>0</v>
      </c>
      <c r="H115" s="259" t="s">
        <v>603</v>
      </c>
      <c r="I115" s="260" t="s">
        <v>345</v>
      </c>
    </row>
    <row r="116" s="230" customFormat="1" ht="21.6" spans="1:9">
      <c r="A116" s="242">
        <v>3</v>
      </c>
      <c r="B116" s="243" t="s">
        <v>377</v>
      </c>
      <c r="C116" s="251" t="s">
        <v>285</v>
      </c>
      <c r="D116" s="251" t="s">
        <v>604</v>
      </c>
      <c r="E116" s="244" t="s">
        <v>378</v>
      </c>
      <c r="F116" s="242"/>
      <c r="G116" s="242"/>
      <c r="H116" s="259"/>
      <c r="I116" s="260"/>
    </row>
    <row r="117" s="230" customFormat="1" ht="21.6" spans="1:9">
      <c r="A117" s="242">
        <v>4</v>
      </c>
      <c r="B117" s="243" t="s">
        <v>128</v>
      </c>
      <c r="C117" s="251" t="s">
        <v>285</v>
      </c>
      <c r="D117" s="251" t="s">
        <v>605</v>
      </c>
      <c r="E117" s="244" t="s">
        <v>387</v>
      </c>
      <c r="F117" s="242"/>
      <c r="G117" s="242"/>
      <c r="H117" s="259" t="s">
        <v>606</v>
      </c>
      <c r="I117" s="260" t="s">
        <v>607</v>
      </c>
    </row>
    <row r="118" s="230" customFormat="1" ht="21.6" spans="1:9">
      <c r="A118" s="242">
        <v>5</v>
      </c>
      <c r="B118" s="243" t="s">
        <v>129</v>
      </c>
      <c r="C118" s="251" t="s">
        <v>287</v>
      </c>
      <c r="D118" s="251" t="s">
        <v>301</v>
      </c>
      <c r="E118" s="244" t="s">
        <v>608</v>
      </c>
      <c r="F118" s="242"/>
      <c r="G118" s="242"/>
      <c r="H118" s="259"/>
      <c r="I118" s="260" t="s">
        <v>609</v>
      </c>
    </row>
    <row r="119" s="230" customFormat="1" ht="21.6" spans="1:9">
      <c r="A119" s="242">
        <v>6</v>
      </c>
      <c r="B119" s="243" t="s">
        <v>129</v>
      </c>
      <c r="C119" s="251" t="s">
        <v>287</v>
      </c>
      <c r="D119" s="251" t="s">
        <v>301</v>
      </c>
      <c r="E119" s="244" t="s">
        <v>610</v>
      </c>
      <c r="F119" s="242"/>
      <c r="G119" s="242"/>
      <c r="H119" s="259"/>
      <c r="I119" s="260" t="s">
        <v>609</v>
      </c>
    </row>
    <row r="120" s="230" customFormat="1" ht="21.6" spans="1:9">
      <c r="A120" s="242">
        <v>7</v>
      </c>
      <c r="B120" s="243" t="s">
        <v>129</v>
      </c>
      <c r="C120" s="251" t="s">
        <v>287</v>
      </c>
      <c r="D120" s="251" t="s">
        <v>301</v>
      </c>
      <c r="E120" s="244" t="s">
        <v>611</v>
      </c>
      <c r="F120" s="242"/>
      <c r="G120" s="242"/>
      <c r="H120" s="259"/>
      <c r="I120" s="260" t="s">
        <v>609</v>
      </c>
    </row>
    <row r="121" s="230" customFormat="1" ht="21.6" spans="1:9">
      <c r="A121" s="242">
        <v>8</v>
      </c>
      <c r="B121" s="243" t="s">
        <v>130</v>
      </c>
      <c r="C121" s="251" t="s">
        <v>285</v>
      </c>
      <c r="D121" s="251" t="s">
        <v>612</v>
      </c>
      <c r="E121" s="244" t="s">
        <v>427</v>
      </c>
      <c r="F121" s="242"/>
      <c r="G121" s="242"/>
      <c r="H121" s="259"/>
      <c r="I121" s="260" t="s">
        <v>613</v>
      </c>
    </row>
    <row r="122" s="230" customFormat="1" ht="32.4" spans="1:9">
      <c r="A122" s="242">
        <v>9</v>
      </c>
      <c r="B122" s="243" t="s">
        <v>131</v>
      </c>
      <c r="C122" s="251" t="s">
        <v>285</v>
      </c>
      <c r="D122" s="251" t="s">
        <v>406</v>
      </c>
      <c r="E122" s="244" t="s">
        <v>567</v>
      </c>
      <c r="F122" s="242"/>
      <c r="G122" s="242"/>
      <c r="H122" s="259"/>
      <c r="I122" s="260" t="s">
        <v>614</v>
      </c>
    </row>
    <row r="123" s="230" customFormat="1" ht="21.6" spans="1:9">
      <c r="A123" s="242">
        <v>10</v>
      </c>
      <c r="B123" s="243" t="s">
        <v>131</v>
      </c>
      <c r="C123" s="251" t="s">
        <v>285</v>
      </c>
      <c r="D123" s="251" t="s">
        <v>615</v>
      </c>
      <c r="E123" s="244" t="s">
        <v>616</v>
      </c>
      <c r="F123" s="242"/>
      <c r="G123" s="242"/>
      <c r="H123" s="259"/>
      <c r="I123" s="260" t="s">
        <v>617</v>
      </c>
    </row>
    <row r="124" s="230" customFormat="1" ht="21.6" spans="1:9">
      <c r="A124" s="242">
        <v>11</v>
      </c>
      <c r="B124" s="243" t="s">
        <v>131</v>
      </c>
      <c r="C124" s="251" t="s">
        <v>285</v>
      </c>
      <c r="D124" s="251" t="s">
        <v>618</v>
      </c>
      <c r="E124" s="244" t="s">
        <v>619</v>
      </c>
      <c r="F124" s="242"/>
      <c r="G124" s="242"/>
      <c r="H124" s="259"/>
      <c r="I124" s="260" t="s">
        <v>617</v>
      </c>
    </row>
    <row r="125" s="230" customFormat="1" ht="21.6" spans="1:9">
      <c r="A125" s="242">
        <v>12</v>
      </c>
      <c r="B125" s="243" t="s">
        <v>136</v>
      </c>
      <c r="C125" s="251" t="s">
        <v>285</v>
      </c>
      <c r="D125" s="251" t="s">
        <v>620</v>
      </c>
      <c r="E125" s="244" t="s">
        <v>621</v>
      </c>
      <c r="F125" s="242"/>
      <c r="G125" s="242"/>
      <c r="H125" s="259" t="s">
        <v>622</v>
      </c>
      <c r="I125" s="260" t="s">
        <v>623</v>
      </c>
    </row>
    <row r="126" s="230" customFormat="1" ht="21.6" spans="1:9">
      <c r="A126" s="242">
        <v>13</v>
      </c>
      <c r="B126" s="243" t="s">
        <v>136</v>
      </c>
      <c r="C126" s="251" t="s">
        <v>285</v>
      </c>
      <c r="D126" s="251" t="s">
        <v>487</v>
      </c>
      <c r="E126" s="244" t="s">
        <v>624</v>
      </c>
      <c r="F126" s="242"/>
      <c r="G126" s="242"/>
      <c r="H126" s="259" t="s">
        <v>625</v>
      </c>
      <c r="I126" s="260" t="s">
        <v>626</v>
      </c>
    </row>
    <row r="127" s="230" customFormat="1" ht="21.6" spans="1:9">
      <c r="A127" s="242">
        <v>14</v>
      </c>
      <c r="B127" s="243" t="s">
        <v>136</v>
      </c>
      <c r="C127" s="251" t="s">
        <v>285</v>
      </c>
      <c r="D127" s="251" t="s">
        <v>502</v>
      </c>
      <c r="E127" s="244" t="s">
        <v>627</v>
      </c>
      <c r="F127" s="242"/>
      <c r="G127" s="242"/>
      <c r="H127" s="259" t="s">
        <v>628</v>
      </c>
      <c r="I127" s="260" t="s">
        <v>629</v>
      </c>
    </row>
    <row r="128" s="230" customFormat="1" ht="32.4" spans="1:9">
      <c r="A128" s="242">
        <v>15</v>
      </c>
      <c r="B128" s="243" t="s">
        <v>144</v>
      </c>
      <c r="C128" s="251" t="s">
        <v>285</v>
      </c>
      <c r="D128" s="251" t="s">
        <v>483</v>
      </c>
      <c r="E128" s="244" t="s">
        <v>551</v>
      </c>
      <c r="F128" s="242"/>
      <c r="G128" s="242"/>
      <c r="H128" s="259"/>
      <c r="I128" s="260" t="s">
        <v>630</v>
      </c>
    </row>
    <row r="129" s="230" customFormat="1" ht="21.6" spans="1:9">
      <c r="A129" s="242">
        <v>16</v>
      </c>
      <c r="B129" s="243" t="s">
        <v>150</v>
      </c>
      <c r="C129" s="251" t="s">
        <v>285</v>
      </c>
      <c r="D129" s="251" t="s">
        <v>631</v>
      </c>
      <c r="E129" s="244"/>
      <c r="F129" s="242"/>
      <c r="G129" s="242"/>
      <c r="H129" s="259" t="s">
        <v>632</v>
      </c>
      <c r="I129" s="260"/>
    </row>
    <row r="130" spans="6:6">
      <c r="F130" s="261"/>
    </row>
    <row r="131" spans="6:6">
      <c r="F131" s="261"/>
    </row>
    <row r="132" spans="6:6">
      <c r="F132" s="261"/>
    </row>
    <row r="133" spans="6:6">
      <c r="F133" s="261"/>
    </row>
    <row r="134" spans="6:6">
      <c r="F134" s="261"/>
    </row>
    <row r="135" spans="6:6">
      <c r="F135" s="261"/>
    </row>
    <row r="136" spans="6:6">
      <c r="F136" s="261"/>
    </row>
    <row r="137" spans="6:6">
      <c r="F137" s="261"/>
    </row>
    <row r="138" spans="6:6">
      <c r="F138" s="261"/>
    </row>
    <row r="139" spans="6:6">
      <c r="F139" s="261"/>
    </row>
    <row r="140" spans="6:6">
      <c r="F140" s="261"/>
    </row>
    <row r="141" spans="6:6">
      <c r="F141" s="261"/>
    </row>
    <row r="142" spans="6:6">
      <c r="F142" s="261"/>
    </row>
    <row r="143" spans="6:6">
      <c r="F143" s="261"/>
    </row>
    <row r="144" spans="6:6">
      <c r="F144" s="261"/>
    </row>
    <row r="145" spans="6:6">
      <c r="F145" s="261"/>
    </row>
    <row r="146" spans="6:6">
      <c r="F146" s="261"/>
    </row>
    <row r="147" spans="6:6">
      <c r="F147" s="261"/>
    </row>
    <row r="148" spans="6:6">
      <c r="F148" s="261"/>
    </row>
    <row r="149" spans="6:6">
      <c r="F149" s="261"/>
    </row>
    <row r="150" spans="6:6">
      <c r="F150" s="261"/>
    </row>
    <row r="151" spans="6:6">
      <c r="F151" s="261"/>
    </row>
    <row r="152" spans="6:6">
      <c r="F152" s="261"/>
    </row>
    <row r="153" spans="6:6">
      <c r="F153" s="261"/>
    </row>
    <row r="154" spans="6:6">
      <c r="F154" s="261"/>
    </row>
    <row r="155" spans="6:6">
      <c r="F155" s="261"/>
    </row>
    <row r="156" spans="6:6">
      <c r="F156" s="261"/>
    </row>
    <row r="157" spans="6:6">
      <c r="F157" s="261"/>
    </row>
    <row r="158" spans="6:6">
      <c r="F158" s="261"/>
    </row>
    <row r="159" spans="6:6">
      <c r="F159" s="261"/>
    </row>
    <row r="160" spans="6:6">
      <c r="F160" s="261"/>
    </row>
    <row r="161" spans="6:6">
      <c r="F161" s="261"/>
    </row>
    <row r="162" spans="6:6">
      <c r="F162" s="261"/>
    </row>
    <row r="163" spans="6:6">
      <c r="F163" s="261"/>
    </row>
    <row r="164" spans="6:6">
      <c r="F164" s="261"/>
    </row>
    <row r="165" spans="6:6">
      <c r="F165" s="261"/>
    </row>
    <row r="166" spans="6:6">
      <c r="F166" s="261"/>
    </row>
    <row r="167" spans="6:6">
      <c r="F167" s="261"/>
    </row>
    <row r="168" spans="6:6">
      <c r="F168" s="261"/>
    </row>
    <row r="169" spans="6:6">
      <c r="F169" s="261"/>
    </row>
    <row r="170" spans="6:6">
      <c r="F170" s="261"/>
    </row>
    <row r="171" spans="6:6">
      <c r="F171" s="261"/>
    </row>
    <row r="172" spans="6:6">
      <c r="F172" s="261"/>
    </row>
    <row r="173" spans="6:6">
      <c r="F173" s="261"/>
    </row>
    <row r="174" spans="6:6">
      <c r="F174" s="261"/>
    </row>
    <row r="175" spans="6:6">
      <c r="F175" s="261"/>
    </row>
    <row r="176" spans="6:6">
      <c r="F176" s="261"/>
    </row>
    <row r="177" spans="6:6">
      <c r="F177" s="261"/>
    </row>
    <row r="178" spans="6:6">
      <c r="F178" s="261"/>
    </row>
    <row r="179" spans="6:6">
      <c r="F179" s="261"/>
    </row>
    <row r="180" spans="6:6">
      <c r="F180" s="261"/>
    </row>
    <row r="181" spans="6:6">
      <c r="F181" s="261"/>
    </row>
    <row r="182" spans="6:6">
      <c r="F182" s="261"/>
    </row>
    <row r="183" spans="6:6">
      <c r="F183" s="261"/>
    </row>
    <row r="184" spans="6:6">
      <c r="F184" s="261"/>
    </row>
    <row r="185" spans="6:6">
      <c r="F185" s="261"/>
    </row>
    <row r="186" spans="6:6">
      <c r="F186" s="261"/>
    </row>
    <row r="187" spans="6:6">
      <c r="F187" s="261"/>
    </row>
    <row r="188" spans="6:6">
      <c r="F188" s="261"/>
    </row>
    <row r="189" spans="6:6">
      <c r="F189" s="261"/>
    </row>
    <row r="190" spans="6:6">
      <c r="F190" s="261"/>
    </row>
    <row r="191" spans="6:6">
      <c r="F191" s="261"/>
    </row>
    <row r="192" spans="6:6">
      <c r="F192" s="261"/>
    </row>
    <row r="193" spans="6:6">
      <c r="F193" s="261"/>
    </row>
    <row r="194" spans="6:6">
      <c r="F194" s="261"/>
    </row>
    <row r="195" spans="6:6">
      <c r="F195" s="261"/>
    </row>
    <row r="196" spans="6:6">
      <c r="F196" s="261"/>
    </row>
    <row r="197" spans="6:6">
      <c r="F197" s="261"/>
    </row>
    <row r="198" spans="6:6">
      <c r="F198" s="261"/>
    </row>
    <row r="199" spans="6:6">
      <c r="F199" s="261"/>
    </row>
    <row r="200" spans="6:6">
      <c r="F200" s="261"/>
    </row>
    <row r="201" spans="6:6">
      <c r="F201" s="261"/>
    </row>
    <row r="202" spans="6:6">
      <c r="F202" s="261"/>
    </row>
    <row r="203" spans="6:6">
      <c r="F203" s="261"/>
    </row>
    <row r="204" spans="6:6">
      <c r="F204" s="261"/>
    </row>
    <row r="205" spans="6:6">
      <c r="F205" s="261"/>
    </row>
    <row r="206" spans="6:6">
      <c r="F206" s="261"/>
    </row>
    <row r="207" spans="6:6">
      <c r="F207" s="261"/>
    </row>
    <row r="208" spans="6:6">
      <c r="F208" s="261"/>
    </row>
    <row r="209" spans="6:6">
      <c r="F209" s="261"/>
    </row>
    <row r="210" spans="6:6">
      <c r="F210" s="261"/>
    </row>
    <row r="211" spans="6:6">
      <c r="F211" s="261"/>
    </row>
    <row r="212" spans="6:6">
      <c r="F212" s="261"/>
    </row>
    <row r="213" spans="6:6">
      <c r="F213" s="261"/>
    </row>
    <row r="214" spans="6:6">
      <c r="F214" s="261"/>
    </row>
    <row r="215" spans="6:6">
      <c r="F215" s="261"/>
    </row>
    <row r="216" spans="6:6">
      <c r="F216" s="261"/>
    </row>
    <row r="217" spans="6:6">
      <c r="F217" s="261"/>
    </row>
    <row r="218" spans="6:6">
      <c r="F218" s="261"/>
    </row>
    <row r="219" spans="6:6">
      <c r="F219" s="261"/>
    </row>
    <row r="220" spans="6:6">
      <c r="F220" s="261"/>
    </row>
    <row r="221" spans="6:6">
      <c r="F221" s="261"/>
    </row>
    <row r="222" spans="6:6">
      <c r="F222" s="261"/>
    </row>
    <row r="223" spans="6:6">
      <c r="F223" s="261"/>
    </row>
    <row r="224" spans="6:6">
      <c r="F224" s="261"/>
    </row>
    <row r="225" spans="6:6">
      <c r="F225" s="261"/>
    </row>
    <row r="226" spans="6:6">
      <c r="F226" s="261"/>
    </row>
    <row r="227" spans="6:6">
      <c r="F227" s="261"/>
    </row>
    <row r="228" spans="6:6">
      <c r="F228" s="261"/>
    </row>
    <row r="229" spans="6:6">
      <c r="F229" s="261"/>
    </row>
    <row r="230" spans="6:6">
      <c r="F230" s="261"/>
    </row>
    <row r="231" spans="6:6">
      <c r="F231" s="261"/>
    </row>
    <row r="232" spans="6:6">
      <c r="F232" s="261"/>
    </row>
    <row r="233" spans="6:6">
      <c r="F233" s="261"/>
    </row>
    <row r="234" spans="6:6">
      <c r="F234" s="261"/>
    </row>
    <row r="235" spans="6:6">
      <c r="F235" s="261"/>
    </row>
    <row r="236" spans="6:6">
      <c r="F236" s="261"/>
    </row>
    <row r="237" spans="6:6">
      <c r="F237" s="261"/>
    </row>
    <row r="238" spans="6:6">
      <c r="F238" s="261"/>
    </row>
    <row r="239" spans="6:6">
      <c r="F239" s="261"/>
    </row>
    <row r="240" spans="6:6">
      <c r="F240" s="261"/>
    </row>
    <row r="241" spans="6:6">
      <c r="F241" s="261"/>
    </row>
    <row r="242" spans="6:6">
      <c r="F242" s="261"/>
    </row>
    <row r="243" spans="6:6">
      <c r="F243" s="261"/>
    </row>
    <row r="244" spans="6:6">
      <c r="F244" s="261"/>
    </row>
    <row r="245" spans="6:6">
      <c r="F245" s="261"/>
    </row>
    <row r="246" spans="6:6">
      <c r="F246" s="261"/>
    </row>
    <row r="247" spans="6:6">
      <c r="F247" s="261"/>
    </row>
    <row r="248" spans="6:6">
      <c r="F248" s="261"/>
    </row>
    <row r="249" spans="6:6">
      <c r="F249" s="261"/>
    </row>
    <row r="250" spans="6:6">
      <c r="F250" s="261"/>
    </row>
    <row r="251" spans="6:6">
      <c r="F251" s="261"/>
    </row>
    <row r="252" spans="6:6">
      <c r="F252" s="261"/>
    </row>
    <row r="253" spans="6:6">
      <c r="F253" s="261"/>
    </row>
    <row r="254" spans="6:6">
      <c r="F254" s="261"/>
    </row>
    <row r="255" spans="6:6">
      <c r="F255" s="261"/>
    </row>
    <row r="256" spans="6:6">
      <c r="F256" s="261"/>
    </row>
    <row r="257" spans="6:6">
      <c r="F257" s="261"/>
    </row>
    <row r="258" spans="6:6">
      <c r="F258" s="261"/>
    </row>
    <row r="259" spans="6:6">
      <c r="F259" s="261"/>
    </row>
    <row r="260" spans="6:6">
      <c r="F260" s="261"/>
    </row>
    <row r="261" spans="6:6">
      <c r="F261" s="261"/>
    </row>
    <row r="262" spans="6:6">
      <c r="F262" s="261"/>
    </row>
    <row r="263" spans="6:6">
      <c r="F263" s="261"/>
    </row>
    <row r="264" spans="6:6">
      <c r="F264" s="261"/>
    </row>
    <row r="265" spans="6:6">
      <c r="F265" s="261"/>
    </row>
    <row r="266" spans="6:6">
      <c r="F266" s="261"/>
    </row>
    <row r="267" spans="6:6">
      <c r="F267" s="261"/>
    </row>
    <row r="268" spans="6:6">
      <c r="F268" s="261"/>
    </row>
    <row r="269" spans="6:6">
      <c r="F269" s="261"/>
    </row>
    <row r="270" spans="6:6">
      <c r="F270" s="261"/>
    </row>
    <row r="271" spans="6:6">
      <c r="F271" s="261"/>
    </row>
    <row r="272" spans="6:6">
      <c r="F272" s="261"/>
    </row>
    <row r="273" spans="6:6">
      <c r="F273" s="261"/>
    </row>
    <row r="274" spans="6:6">
      <c r="F274" s="261"/>
    </row>
    <row r="275" spans="6:6">
      <c r="F275" s="261"/>
    </row>
    <row r="276" spans="6:6">
      <c r="F276" s="261"/>
    </row>
    <row r="277" spans="6:6">
      <c r="F277" s="261"/>
    </row>
    <row r="278" spans="6:6">
      <c r="F278" s="261"/>
    </row>
    <row r="279" spans="6:6">
      <c r="F279" s="261"/>
    </row>
    <row r="280" spans="6:6">
      <c r="F280" s="261"/>
    </row>
    <row r="281" spans="6:6">
      <c r="F281" s="261"/>
    </row>
    <row r="282" spans="6:6">
      <c r="F282" s="261"/>
    </row>
    <row r="283" spans="6:6">
      <c r="F283" s="261"/>
    </row>
    <row r="284" spans="6:6">
      <c r="F284" s="261"/>
    </row>
    <row r="285" spans="6:6">
      <c r="F285" s="261"/>
    </row>
    <row r="286" spans="6:6">
      <c r="F286" s="261"/>
    </row>
    <row r="287" spans="6:6">
      <c r="F287" s="261"/>
    </row>
    <row r="288" spans="6:6">
      <c r="F288" s="261"/>
    </row>
    <row r="289" spans="6:6">
      <c r="F289" s="261"/>
    </row>
    <row r="290" spans="6:6">
      <c r="F290" s="261"/>
    </row>
    <row r="291" spans="6:6">
      <c r="F291" s="261"/>
    </row>
    <row r="292" spans="6:6">
      <c r="F292" s="261"/>
    </row>
    <row r="293" spans="6:6">
      <c r="F293" s="261"/>
    </row>
    <row r="294" spans="6:6">
      <c r="F294" s="261"/>
    </row>
    <row r="295" spans="6:6">
      <c r="F295" s="261"/>
    </row>
    <row r="296" spans="6:6">
      <c r="F296" s="261"/>
    </row>
    <row r="297" spans="6:6">
      <c r="F297" s="261"/>
    </row>
    <row r="298" spans="6:6">
      <c r="F298" s="261"/>
    </row>
    <row r="299" spans="6:6">
      <c r="F299" s="261"/>
    </row>
    <row r="300" spans="6:6">
      <c r="F300" s="261"/>
    </row>
    <row r="301" spans="6:6">
      <c r="F301" s="261"/>
    </row>
    <row r="302" spans="6:6">
      <c r="F302" s="261"/>
    </row>
    <row r="303" spans="6:6">
      <c r="F303" s="261"/>
    </row>
    <row r="304" spans="6:6">
      <c r="F304" s="261"/>
    </row>
    <row r="305" spans="6:6">
      <c r="F305" s="261"/>
    </row>
    <row r="306" spans="6:6">
      <c r="F306" s="261"/>
    </row>
    <row r="307" spans="6:6">
      <c r="F307" s="261"/>
    </row>
    <row r="308" spans="6:6">
      <c r="F308" s="261"/>
    </row>
    <row r="309" spans="6:6">
      <c r="F309" s="261"/>
    </row>
    <row r="310" spans="6:6">
      <c r="F310" s="261"/>
    </row>
    <row r="311" spans="6:6">
      <c r="F311" s="261"/>
    </row>
    <row r="312" spans="6:6">
      <c r="F312" s="261"/>
    </row>
    <row r="313" spans="6:6">
      <c r="F313" s="261"/>
    </row>
    <row r="314" spans="6:6">
      <c r="F314" s="261"/>
    </row>
    <row r="315" spans="6:6">
      <c r="F315" s="261"/>
    </row>
    <row r="316" spans="6:6">
      <c r="F316" s="261"/>
    </row>
    <row r="317" spans="6:6">
      <c r="F317" s="261"/>
    </row>
    <row r="318" spans="6:6">
      <c r="F318" s="261"/>
    </row>
    <row r="319" spans="6:6">
      <c r="F319" s="261"/>
    </row>
    <row r="320" spans="6:6">
      <c r="F320" s="261"/>
    </row>
    <row r="321" spans="6:6">
      <c r="F321" s="261"/>
    </row>
    <row r="322" spans="6:6">
      <c r="F322" s="261"/>
    </row>
    <row r="323" spans="6:6">
      <c r="F323" s="261"/>
    </row>
    <row r="324" spans="6:6">
      <c r="F324" s="261"/>
    </row>
    <row r="325" spans="6:6">
      <c r="F325" s="261"/>
    </row>
    <row r="326" spans="6:6">
      <c r="F326" s="261"/>
    </row>
    <row r="327" spans="6:6">
      <c r="F327" s="261"/>
    </row>
    <row r="328" spans="6:6">
      <c r="F328" s="261"/>
    </row>
    <row r="329" spans="6:6">
      <c r="F329" s="261"/>
    </row>
    <row r="330" spans="6:6">
      <c r="F330" s="261"/>
    </row>
    <row r="331" spans="6:6">
      <c r="F331" s="261"/>
    </row>
    <row r="332" spans="6:6">
      <c r="F332" s="261"/>
    </row>
    <row r="333" spans="6:6">
      <c r="F333" s="261"/>
    </row>
    <row r="334" spans="6:6">
      <c r="F334" s="261"/>
    </row>
    <row r="335" spans="6:6">
      <c r="F335" s="261"/>
    </row>
    <row r="336" spans="6:6">
      <c r="F336" s="261"/>
    </row>
    <row r="337" spans="6:6">
      <c r="F337" s="261"/>
    </row>
    <row r="338" spans="6:6">
      <c r="F338" s="261"/>
    </row>
    <row r="339" spans="6:6">
      <c r="F339" s="261"/>
    </row>
    <row r="340" spans="6:6">
      <c r="F340" s="261"/>
    </row>
    <row r="341" spans="6:6">
      <c r="F341" s="261"/>
    </row>
    <row r="342" spans="6:6">
      <c r="F342" s="261"/>
    </row>
    <row r="343" spans="6:6">
      <c r="F343" s="261"/>
    </row>
    <row r="344" spans="6:6">
      <c r="F344" s="261"/>
    </row>
    <row r="345" spans="6:6">
      <c r="F345" s="261"/>
    </row>
    <row r="346" spans="6:6">
      <c r="F346" s="261"/>
    </row>
    <row r="347" spans="6:6">
      <c r="F347" s="261"/>
    </row>
    <row r="348" spans="6:6">
      <c r="F348" s="261"/>
    </row>
    <row r="349" spans="6:6">
      <c r="F349" s="261"/>
    </row>
    <row r="350" spans="6:6">
      <c r="F350" s="261"/>
    </row>
    <row r="351" spans="6:6">
      <c r="F351" s="261"/>
    </row>
    <row r="352" spans="6:6">
      <c r="F352" s="261"/>
    </row>
    <row r="353" spans="6:6">
      <c r="F353" s="261"/>
    </row>
    <row r="354" spans="6:6">
      <c r="F354" s="261"/>
    </row>
    <row r="355" spans="6:6">
      <c r="F355" s="261"/>
    </row>
    <row r="356" spans="6:6">
      <c r="F356" s="261"/>
    </row>
    <row r="357" spans="6:6">
      <c r="F357" s="261"/>
    </row>
    <row r="358" spans="6:6">
      <c r="F358" s="261"/>
    </row>
    <row r="359" spans="6:6">
      <c r="F359" s="261"/>
    </row>
    <row r="360" spans="6:6">
      <c r="F360" s="261"/>
    </row>
    <row r="361" spans="6:6">
      <c r="F361" s="261"/>
    </row>
    <row r="362" spans="6:6">
      <c r="F362" s="261"/>
    </row>
    <row r="363" spans="6:6">
      <c r="F363" s="261"/>
    </row>
    <row r="364" spans="6:6">
      <c r="F364" s="261"/>
    </row>
    <row r="365" spans="6:6">
      <c r="F365" s="261"/>
    </row>
    <row r="366" spans="6:6">
      <c r="F366" s="261"/>
    </row>
    <row r="367" spans="6:6">
      <c r="F367" s="261"/>
    </row>
    <row r="368" spans="6:6">
      <c r="F368" s="261"/>
    </row>
    <row r="369" spans="6:6">
      <c r="F369" s="261"/>
    </row>
    <row r="370" spans="6:6">
      <c r="F370" s="261"/>
    </row>
    <row r="371" spans="6:6">
      <c r="F371" s="261"/>
    </row>
    <row r="372" spans="6:6">
      <c r="F372" s="261"/>
    </row>
    <row r="373" spans="6:6">
      <c r="F373" s="261"/>
    </row>
    <row r="374" spans="6:6">
      <c r="F374" s="261"/>
    </row>
    <row r="375" spans="6:6">
      <c r="F375" s="261"/>
    </row>
    <row r="376" spans="6:6">
      <c r="F376" s="261"/>
    </row>
    <row r="377" spans="6:6">
      <c r="F377" s="261"/>
    </row>
    <row r="378" spans="6:6">
      <c r="F378" s="261"/>
    </row>
    <row r="379" spans="6:6">
      <c r="F379" s="261"/>
    </row>
    <row r="380" spans="6:6">
      <c r="F380" s="261"/>
    </row>
    <row r="381" spans="6:6">
      <c r="F381" s="261"/>
    </row>
    <row r="382" spans="6:6">
      <c r="F382" s="261"/>
    </row>
    <row r="383" spans="6:6">
      <c r="F383" s="261"/>
    </row>
    <row r="384" spans="6:6">
      <c r="F384" s="261"/>
    </row>
    <row r="385" spans="6:6">
      <c r="F385" s="261"/>
    </row>
    <row r="386" spans="6:6">
      <c r="F386" s="261"/>
    </row>
    <row r="387" spans="6:6">
      <c r="F387" s="261"/>
    </row>
    <row r="388" spans="6:6">
      <c r="F388" s="261"/>
    </row>
    <row r="389" spans="6:6">
      <c r="F389" s="261"/>
    </row>
    <row r="390" spans="6:6">
      <c r="F390" s="261"/>
    </row>
    <row r="391" spans="6:6">
      <c r="F391" s="261"/>
    </row>
    <row r="392" spans="6:6">
      <c r="F392" s="261"/>
    </row>
    <row r="393" spans="6:6">
      <c r="F393" s="261"/>
    </row>
    <row r="394" spans="6:6">
      <c r="F394" s="261"/>
    </row>
    <row r="395" spans="6:6">
      <c r="F395" s="261"/>
    </row>
    <row r="396" spans="6:6">
      <c r="F396" s="261"/>
    </row>
    <row r="397" spans="6:6">
      <c r="F397" s="261"/>
    </row>
    <row r="398" spans="6:6">
      <c r="F398" s="261"/>
    </row>
    <row r="399" spans="6:6">
      <c r="F399" s="261"/>
    </row>
    <row r="400" spans="6:6">
      <c r="F400" s="261"/>
    </row>
    <row r="401" spans="6:6">
      <c r="F401" s="261"/>
    </row>
    <row r="402" spans="6:6">
      <c r="F402" s="261"/>
    </row>
    <row r="403" spans="6:6">
      <c r="F403" s="261"/>
    </row>
    <row r="404" spans="6:6">
      <c r="F404" s="261"/>
    </row>
    <row r="405" spans="6:6">
      <c r="F405" s="261"/>
    </row>
    <row r="406" spans="6:6">
      <c r="F406" s="261"/>
    </row>
    <row r="407" spans="6:6">
      <c r="F407" s="261"/>
    </row>
    <row r="408" spans="6:6">
      <c r="F408" s="261"/>
    </row>
    <row r="409" spans="6:6">
      <c r="F409" s="261"/>
    </row>
    <row r="410" spans="6:6">
      <c r="F410" s="261"/>
    </row>
    <row r="411" spans="6:6">
      <c r="F411" s="261"/>
    </row>
    <row r="412" spans="6:6">
      <c r="F412" s="261"/>
    </row>
    <row r="413" spans="6:6">
      <c r="F413" s="261"/>
    </row>
    <row r="414" spans="6:6">
      <c r="F414" s="261"/>
    </row>
    <row r="415" spans="6:6">
      <c r="F415" s="261"/>
    </row>
    <row r="416" spans="6:6">
      <c r="F416" s="261"/>
    </row>
    <row r="417" spans="6:6">
      <c r="F417" s="261"/>
    </row>
    <row r="418" spans="6:6">
      <c r="F418" s="261"/>
    </row>
    <row r="419" spans="6:6">
      <c r="F419" s="261"/>
    </row>
    <row r="420" spans="6:6">
      <c r="F420" s="261"/>
    </row>
    <row r="421" spans="6:6">
      <c r="F421" s="261"/>
    </row>
    <row r="422" spans="6:6">
      <c r="F422" s="261"/>
    </row>
    <row r="423" spans="6:6">
      <c r="F423" s="261"/>
    </row>
    <row r="424" spans="6:6">
      <c r="F424" s="261"/>
    </row>
    <row r="425" spans="6:6">
      <c r="F425" s="261"/>
    </row>
    <row r="426" spans="6:6">
      <c r="F426" s="261"/>
    </row>
    <row r="427" spans="6:6">
      <c r="F427" s="261"/>
    </row>
    <row r="428" spans="6:6">
      <c r="F428" s="261"/>
    </row>
    <row r="429" spans="6:6">
      <c r="F429" s="261"/>
    </row>
    <row r="430" spans="6:6">
      <c r="F430" s="261"/>
    </row>
    <row r="431" spans="6:6">
      <c r="F431" s="261"/>
    </row>
    <row r="432" spans="6:6">
      <c r="F432" s="261"/>
    </row>
    <row r="433" spans="6:6">
      <c r="F433" s="261"/>
    </row>
    <row r="434" spans="6:6">
      <c r="F434" s="261"/>
    </row>
    <row r="435" spans="6:6">
      <c r="F435" s="261"/>
    </row>
    <row r="436" spans="6:6">
      <c r="F436" s="261"/>
    </row>
    <row r="437" spans="6:6">
      <c r="F437" s="261"/>
    </row>
    <row r="438" spans="6:6">
      <c r="F438" s="261"/>
    </row>
    <row r="439" spans="6:6">
      <c r="F439" s="261"/>
    </row>
    <row r="440" spans="6:6">
      <c r="F440" s="261"/>
    </row>
    <row r="441" spans="6:6">
      <c r="F441" s="261"/>
    </row>
    <row r="442" spans="6:6">
      <c r="F442" s="261"/>
    </row>
    <row r="443" spans="6:6">
      <c r="F443" s="261"/>
    </row>
    <row r="444" spans="6:6">
      <c r="F444" s="261"/>
    </row>
    <row r="445" spans="6:6">
      <c r="F445" s="261"/>
    </row>
    <row r="446" spans="6:6">
      <c r="F446" s="261"/>
    </row>
    <row r="447" spans="6:6">
      <c r="F447" s="261"/>
    </row>
    <row r="448" spans="6:6">
      <c r="F448" s="261"/>
    </row>
    <row r="449" spans="6:6">
      <c r="F449" s="261"/>
    </row>
    <row r="450" spans="6:6">
      <c r="F450" s="261"/>
    </row>
    <row r="451" spans="6:6">
      <c r="F451" s="261"/>
    </row>
    <row r="452" spans="6:6">
      <c r="F452" s="261"/>
    </row>
    <row r="453" spans="6:6">
      <c r="F453" s="261"/>
    </row>
    <row r="454" spans="6:6">
      <c r="F454" s="261"/>
    </row>
    <row r="455" spans="6:6">
      <c r="F455" s="261"/>
    </row>
    <row r="456" spans="6:6">
      <c r="F456" s="261"/>
    </row>
    <row r="457" spans="6:6">
      <c r="F457" s="261"/>
    </row>
    <row r="458" spans="6:6">
      <c r="F458" s="261"/>
    </row>
    <row r="459" spans="6:6">
      <c r="F459" s="261"/>
    </row>
    <row r="460" spans="6:6">
      <c r="F460" s="261"/>
    </row>
    <row r="461" spans="6:6">
      <c r="F461" s="261"/>
    </row>
    <row r="462" spans="6:6">
      <c r="F462" s="261"/>
    </row>
    <row r="463" spans="6:6">
      <c r="F463" s="261"/>
    </row>
    <row r="464" spans="6:6">
      <c r="F464" s="261"/>
    </row>
    <row r="465" spans="6:6">
      <c r="F465" s="261"/>
    </row>
    <row r="466" spans="6:6">
      <c r="F466" s="261"/>
    </row>
    <row r="467" spans="6:6">
      <c r="F467" s="261"/>
    </row>
    <row r="468" spans="6:6">
      <c r="F468" s="261"/>
    </row>
    <row r="469" spans="6:6">
      <c r="F469" s="261"/>
    </row>
    <row r="470" spans="6:6">
      <c r="F470" s="261"/>
    </row>
    <row r="471" spans="6:6">
      <c r="F471" s="261"/>
    </row>
    <row r="472" spans="6:6">
      <c r="F472" s="261"/>
    </row>
    <row r="473" spans="6:6">
      <c r="F473" s="261"/>
    </row>
    <row r="474" spans="6:6">
      <c r="F474" s="261"/>
    </row>
    <row r="475" spans="6:6">
      <c r="F475" s="261"/>
    </row>
    <row r="476" spans="6:6">
      <c r="F476" s="261"/>
    </row>
    <row r="477" spans="6:6">
      <c r="F477" s="261"/>
    </row>
    <row r="478" spans="6:6">
      <c r="F478" s="261"/>
    </row>
    <row r="479" spans="6:6">
      <c r="F479" s="261"/>
    </row>
    <row r="480" spans="6:6">
      <c r="F480" s="261"/>
    </row>
    <row r="481" spans="6:6">
      <c r="F481" s="261"/>
    </row>
    <row r="482" spans="6:6">
      <c r="F482" s="261"/>
    </row>
    <row r="483" spans="6:6">
      <c r="F483" s="261"/>
    </row>
    <row r="484" spans="6:6">
      <c r="F484" s="261"/>
    </row>
    <row r="485" spans="6:6">
      <c r="F485" s="261"/>
    </row>
    <row r="486" spans="6:6">
      <c r="F486" s="261"/>
    </row>
    <row r="487" spans="6:6">
      <c r="F487" s="261"/>
    </row>
    <row r="488" spans="6:6">
      <c r="F488" s="261"/>
    </row>
    <row r="489" spans="6:6">
      <c r="F489" s="261"/>
    </row>
    <row r="490" spans="6:6">
      <c r="F490" s="261"/>
    </row>
    <row r="491" spans="6:6">
      <c r="F491" s="261"/>
    </row>
    <row r="492" spans="6:6">
      <c r="F492" s="261"/>
    </row>
    <row r="493" spans="6:6">
      <c r="F493" s="261"/>
    </row>
    <row r="494" spans="6:6">
      <c r="F494" s="261"/>
    </row>
    <row r="495" spans="6:6">
      <c r="F495" s="261"/>
    </row>
    <row r="496" spans="6:6">
      <c r="F496" s="261"/>
    </row>
    <row r="497" spans="6:6">
      <c r="F497" s="261"/>
    </row>
    <row r="498" spans="6:6">
      <c r="F498" s="261"/>
    </row>
    <row r="499" spans="6:6">
      <c r="F499" s="261"/>
    </row>
    <row r="500" spans="6:6">
      <c r="F500" s="261"/>
    </row>
    <row r="501" spans="6:6">
      <c r="F501" s="261"/>
    </row>
    <row r="502" spans="6:6">
      <c r="F502" s="261"/>
    </row>
    <row r="503" spans="6:6">
      <c r="F503" s="261"/>
    </row>
    <row r="504" spans="6:6">
      <c r="F504" s="261"/>
    </row>
    <row r="505" spans="6:6">
      <c r="F505" s="261"/>
    </row>
    <row r="506" spans="6:6">
      <c r="F506" s="261"/>
    </row>
    <row r="507" spans="6:6">
      <c r="F507" s="261"/>
    </row>
    <row r="508" spans="6:6">
      <c r="F508" s="261"/>
    </row>
    <row r="509" spans="6:6">
      <c r="F509" s="261"/>
    </row>
    <row r="510" spans="6:6">
      <c r="F510" s="261"/>
    </row>
    <row r="511" spans="6:6">
      <c r="F511" s="261"/>
    </row>
    <row r="512" spans="6:6">
      <c r="F512" s="261"/>
    </row>
    <row r="513" spans="6:6">
      <c r="F513" s="261"/>
    </row>
    <row r="514" spans="6:6">
      <c r="F514" s="261"/>
    </row>
    <row r="515" spans="6:6">
      <c r="F515" s="261"/>
    </row>
    <row r="516" spans="6:6">
      <c r="F516" s="261"/>
    </row>
    <row r="517" spans="6:6">
      <c r="F517" s="261"/>
    </row>
    <row r="518" spans="6:6">
      <c r="F518" s="261"/>
    </row>
    <row r="519" spans="6:6">
      <c r="F519" s="261"/>
    </row>
    <row r="520" spans="6:6">
      <c r="F520" s="261"/>
    </row>
    <row r="521" spans="6:6">
      <c r="F521" s="261"/>
    </row>
    <row r="522" spans="6:6">
      <c r="F522" s="261"/>
    </row>
    <row r="523" spans="6:6">
      <c r="F523" s="261"/>
    </row>
    <row r="524" spans="6:6">
      <c r="F524" s="261"/>
    </row>
    <row r="525" spans="6:6">
      <c r="F525" s="261"/>
    </row>
    <row r="526" spans="6:6">
      <c r="F526" s="261"/>
    </row>
    <row r="527" spans="6:6">
      <c r="F527" s="261"/>
    </row>
    <row r="528" spans="6:6">
      <c r="F528" s="261"/>
    </row>
    <row r="529" spans="6:6">
      <c r="F529" s="261"/>
    </row>
    <row r="530" spans="6:6">
      <c r="F530" s="261"/>
    </row>
    <row r="531" spans="6:6">
      <c r="F531" s="261"/>
    </row>
    <row r="532" spans="6:6">
      <c r="F532" s="261"/>
    </row>
    <row r="533" spans="6:6">
      <c r="F533" s="261"/>
    </row>
    <row r="534" spans="6:6">
      <c r="F534" s="261"/>
    </row>
    <row r="535" spans="6:6">
      <c r="F535" s="261"/>
    </row>
    <row r="536" spans="6:6">
      <c r="F536" s="261"/>
    </row>
    <row r="537" spans="6:6">
      <c r="F537" s="261"/>
    </row>
    <row r="538" spans="6:6">
      <c r="F538" s="261"/>
    </row>
    <row r="539" spans="6:6">
      <c r="F539" s="261"/>
    </row>
    <row r="540" spans="6:6">
      <c r="F540" s="261"/>
    </row>
    <row r="541" spans="6:6">
      <c r="F541" s="261"/>
    </row>
    <row r="542" spans="6:6">
      <c r="F542" s="261"/>
    </row>
    <row r="543" spans="6:6">
      <c r="F543" s="261"/>
    </row>
    <row r="544" spans="6:6">
      <c r="F544" s="261"/>
    </row>
    <row r="545" spans="6:6">
      <c r="F545" s="261"/>
    </row>
    <row r="546" spans="6:6">
      <c r="F546" s="261"/>
    </row>
    <row r="547" spans="6:6">
      <c r="F547" s="261"/>
    </row>
    <row r="548" spans="6:6">
      <c r="F548" s="261"/>
    </row>
    <row r="549" spans="6:6">
      <c r="F549" s="261"/>
    </row>
    <row r="550" spans="6:6">
      <c r="F550" s="261"/>
    </row>
    <row r="551" spans="6:6">
      <c r="F551" s="261"/>
    </row>
    <row r="552" spans="6:6">
      <c r="F552" s="261"/>
    </row>
    <row r="553" spans="6:6">
      <c r="F553" s="261"/>
    </row>
    <row r="554" spans="6:6">
      <c r="F554" s="261"/>
    </row>
    <row r="555" spans="6:6">
      <c r="F555" s="261"/>
    </row>
    <row r="556" spans="6:6">
      <c r="F556" s="261"/>
    </row>
    <row r="557" spans="6:6">
      <c r="F557" s="261"/>
    </row>
    <row r="558" spans="6:6">
      <c r="F558" s="261"/>
    </row>
    <row r="559" spans="6:6">
      <c r="F559" s="261"/>
    </row>
    <row r="560" spans="6:6">
      <c r="F560" s="261"/>
    </row>
    <row r="561" spans="6:6">
      <c r="F561" s="261"/>
    </row>
    <row r="562" spans="6:6">
      <c r="F562" s="261"/>
    </row>
    <row r="563" spans="6:6">
      <c r="F563" s="261"/>
    </row>
    <row r="564" spans="6:6">
      <c r="F564" s="261"/>
    </row>
    <row r="565" spans="6:6">
      <c r="F565" s="261"/>
    </row>
    <row r="566" spans="6:6">
      <c r="F566" s="261"/>
    </row>
    <row r="567" spans="6:6">
      <c r="F567" s="261"/>
    </row>
    <row r="568" spans="6:6">
      <c r="F568" s="261"/>
    </row>
    <row r="569" spans="6:6">
      <c r="F569" s="261"/>
    </row>
    <row r="570" spans="6:6">
      <c r="F570" s="261"/>
    </row>
    <row r="571" spans="6:6">
      <c r="F571" s="261"/>
    </row>
    <row r="572" spans="6:6">
      <c r="F572" s="261"/>
    </row>
    <row r="573" spans="6:6">
      <c r="F573" s="261"/>
    </row>
    <row r="574" spans="6:6">
      <c r="F574" s="261"/>
    </row>
    <row r="575" spans="6:6">
      <c r="F575" s="261"/>
    </row>
    <row r="576" spans="6:6">
      <c r="F576" s="261"/>
    </row>
    <row r="577" spans="6:6">
      <c r="F577" s="261"/>
    </row>
    <row r="578" spans="6:6">
      <c r="F578" s="261"/>
    </row>
    <row r="579" spans="6:6">
      <c r="F579" s="261"/>
    </row>
    <row r="580" spans="6:6">
      <c r="F580" s="261"/>
    </row>
    <row r="581" spans="6:6">
      <c r="F581" s="261"/>
    </row>
    <row r="582" spans="6:6">
      <c r="F582" s="261"/>
    </row>
    <row r="583" spans="6:6">
      <c r="F583" s="261"/>
    </row>
    <row r="584" spans="6:6">
      <c r="F584" s="261"/>
    </row>
    <row r="585" spans="6:6">
      <c r="F585" s="261"/>
    </row>
    <row r="586" spans="6:6">
      <c r="F586" s="261"/>
    </row>
    <row r="587" spans="6:6">
      <c r="F587" s="261"/>
    </row>
    <row r="588" spans="6:6">
      <c r="F588" s="261"/>
    </row>
    <row r="589" spans="6:6">
      <c r="F589" s="261"/>
    </row>
    <row r="590" spans="6:6">
      <c r="F590" s="261"/>
    </row>
    <row r="591" spans="6:6">
      <c r="F591" s="261"/>
    </row>
    <row r="592" spans="6:6">
      <c r="F592" s="261"/>
    </row>
    <row r="593" spans="6:6">
      <c r="F593" s="261"/>
    </row>
    <row r="594" spans="6:6">
      <c r="F594" s="261"/>
    </row>
    <row r="595" spans="6:6">
      <c r="F595" s="261"/>
    </row>
    <row r="596" spans="6:6">
      <c r="F596" s="261"/>
    </row>
    <row r="597" spans="6:6">
      <c r="F597" s="261"/>
    </row>
    <row r="598" spans="6:6">
      <c r="F598" s="261"/>
    </row>
    <row r="599" spans="6:6">
      <c r="F599" s="261"/>
    </row>
    <row r="600" spans="6:6">
      <c r="F600" s="261"/>
    </row>
    <row r="601" spans="6:6">
      <c r="F601" s="261"/>
    </row>
    <row r="602" spans="6:6">
      <c r="F602" s="261"/>
    </row>
    <row r="603" spans="6:6">
      <c r="F603" s="261"/>
    </row>
    <row r="604" spans="6:6">
      <c r="F604" s="261"/>
    </row>
    <row r="605" spans="6:6">
      <c r="F605" s="261"/>
    </row>
    <row r="606" spans="6:6">
      <c r="F606" s="261"/>
    </row>
    <row r="607" spans="6:6">
      <c r="F607" s="261"/>
    </row>
    <row r="608" spans="6:6">
      <c r="F608" s="261"/>
    </row>
    <row r="609" spans="6:6">
      <c r="F609" s="261"/>
    </row>
    <row r="610" spans="6:6">
      <c r="F610" s="261"/>
    </row>
    <row r="611" spans="6:6">
      <c r="F611" s="261"/>
    </row>
    <row r="612" spans="6:6">
      <c r="F612" s="261"/>
    </row>
    <row r="613" spans="6:6">
      <c r="F613" s="261"/>
    </row>
    <row r="614" spans="6:6">
      <c r="F614" s="261"/>
    </row>
    <row r="615" spans="6:6">
      <c r="F615" s="261"/>
    </row>
    <row r="616" spans="6:6">
      <c r="F616" s="261"/>
    </row>
    <row r="617" spans="6:6">
      <c r="F617" s="261"/>
    </row>
    <row r="618" spans="6:6">
      <c r="F618" s="261"/>
    </row>
    <row r="619" spans="6:6">
      <c r="F619" s="261"/>
    </row>
    <row r="620" spans="6:6">
      <c r="F620" s="261"/>
    </row>
    <row r="621" spans="6:6">
      <c r="F621" s="261"/>
    </row>
    <row r="622" spans="6:6">
      <c r="F622" s="261"/>
    </row>
    <row r="623" spans="6:6">
      <c r="F623" s="261"/>
    </row>
    <row r="624" spans="6:6">
      <c r="F624" s="261"/>
    </row>
    <row r="625" spans="6:6">
      <c r="F625" s="261"/>
    </row>
    <row r="626" spans="6:6">
      <c r="F626" s="261"/>
    </row>
    <row r="627" spans="6:6">
      <c r="F627" s="261"/>
    </row>
    <row r="628" spans="6:6">
      <c r="F628" s="261"/>
    </row>
    <row r="629" spans="6:6">
      <c r="F629" s="261"/>
    </row>
    <row r="630" spans="6:6">
      <c r="F630" s="261"/>
    </row>
    <row r="631" spans="6:6">
      <c r="F631" s="261"/>
    </row>
    <row r="632" spans="6:6">
      <c r="F632" s="261"/>
    </row>
    <row r="633" spans="6:6">
      <c r="F633" s="261"/>
    </row>
    <row r="634" spans="6:6">
      <c r="F634" s="261"/>
    </row>
    <row r="635" spans="6:6">
      <c r="F635" s="261"/>
    </row>
    <row r="636" spans="6:6">
      <c r="F636" s="261"/>
    </row>
    <row r="637" spans="6:6">
      <c r="F637" s="261"/>
    </row>
    <row r="638" spans="6:6">
      <c r="F638" s="261"/>
    </row>
    <row r="639" spans="6:6">
      <c r="F639" s="261"/>
    </row>
    <row r="640" spans="6:6">
      <c r="F640" s="261"/>
    </row>
    <row r="641" spans="6:6">
      <c r="F641" s="261"/>
    </row>
    <row r="642" spans="6:6">
      <c r="F642" s="261"/>
    </row>
    <row r="643" spans="6:6">
      <c r="F643" s="261"/>
    </row>
    <row r="644" spans="6:6">
      <c r="F644" s="261"/>
    </row>
    <row r="645" spans="6:6">
      <c r="F645" s="261"/>
    </row>
    <row r="646" spans="6:6">
      <c r="F646" s="261"/>
    </row>
    <row r="647" spans="6:6">
      <c r="F647" s="261"/>
    </row>
    <row r="648" spans="6:6">
      <c r="F648" s="261"/>
    </row>
    <row r="649" spans="6:6">
      <c r="F649" s="261"/>
    </row>
    <row r="650" spans="6:6">
      <c r="F650" s="261"/>
    </row>
    <row r="651" spans="6:6">
      <c r="F651" s="261"/>
    </row>
    <row r="652" spans="6:6">
      <c r="F652" s="261"/>
    </row>
    <row r="653" spans="6:6">
      <c r="F653" s="261"/>
    </row>
    <row r="654" spans="6:6">
      <c r="F654" s="261"/>
    </row>
    <row r="655" spans="6:6">
      <c r="F655" s="261"/>
    </row>
    <row r="656" spans="6:6">
      <c r="F656" s="261"/>
    </row>
    <row r="657" spans="6:6">
      <c r="F657" s="261"/>
    </row>
    <row r="658" spans="6:6">
      <c r="F658" s="261"/>
    </row>
    <row r="659" spans="6:6">
      <c r="F659" s="261"/>
    </row>
    <row r="660" spans="6:6">
      <c r="F660" s="261"/>
    </row>
    <row r="661" spans="6:6">
      <c r="F661" s="261"/>
    </row>
    <row r="662" spans="6:6">
      <c r="F662" s="261"/>
    </row>
    <row r="663" spans="6:6">
      <c r="F663" s="261"/>
    </row>
    <row r="664" spans="6:6">
      <c r="F664" s="261"/>
    </row>
    <row r="665" spans="6:6">
      <c r="F665" s="261"/>
    </row>
    <row r="666" spans="6:6">
      <c r="F666" s="261"/>
    </row>
    <row r="667" spans="6:6">
      <c r="F667" s="261"/>
    </row>
    <row r="668" spans="6:6">
      <c r="F668" s="261"/>
    </row>
    <row r="669" spans="6:6">
      <c r="F669" s="261"/>
    </row>
    <row r="670" spans="6:6">
      <c r="F670" s="261"/>
    </row>
    <row r="671" spans="6:6">
      <c r="F671" s="261"/>
    </row>
    <row r="672" spans="6:6">
      <c r="F672" s="261"/>
    </row>
    <row r="673" spans="6:6">
      <c r="F673" s="261"/>
    </row>
    <row r="674" spans="6:6">
      <c r="F674" s="261"/>
    </row>
    <row r="675" spans="6:6">
      <c r="F675" s="261"/>
    </row>
    <row r="676" spans="6:6">
      <c r="F676" s="261"/>
    </row>
    <row r="677" spans="6:6">
      <c r="F677" s="261"/>
    </row>
    <row r="678" spans="6:6">
      <c r="F678" s="261"/>
    </row>
    <row r="679" spans="6:6">
      <c r="F679" s="261"/>
    </row>
    <row r="680" spans="6:6">
      <c r="F680" s="261"/>
    </row>
    <row r="681" spans="6:6">
      <c r="F681" s="261"/>
    </row>
    <row r="682" spans="6:6">
      <c r="F682" s="261"/>
    </row>
    <row r="683" spans="6:6">
      <c r="F683" s="261"/>
    </row>
    <row r="684" spans="6:6">
      <c r="F684" s="261"/>
    </row>
    <row r="685" spans="6:6">
      <c r="F685" s="261"/>
    </row>
    <row r="686" spans="6:6">
      <c r="F686" s="261"/>
    </row>
    <row r="687" spans="6:6">
      <c r="F687" s="261"/>
    </row>
    <row r="688" spans="6:6">
      <c r="F688" s="261"/>
    </row>
    <row r="689" spans="6:6">
      <c r="F689" s="261"/>
    </row>
    <row r="690" spans="6:6">
      <c r="F690" s="261"/>
    </row>
    <row r="691" spans="6:6">
      <c r="F691" s="261"/>
    </row>
    <row r="692" spans="6:6">
      <c r="F692" s="261"/>
    </row>
    <row r="693" spans="6:6">
      <c r="F693" s="261"/>
    </row>
    <row r="694" spans="6:6">
      <c r="F694" s="261"/>
    </row>
    <row r="695" spans="6:6">
      <c r="F695" s="261"/>
    </row>
    <row r="696" spans="6:6">
      <c r="F696" s="261"/>
    </row>
    <row r="697" spans="6:6">
      <c r="F697" s="261"/>
    </row>
    <row r="698" spans="6:6">
      <c r="F698" s="261"/>
    </row>
    <row r="699" spans="6:6">
      <c r="F699" s="261"/>
    </row>
    <row r="700" spans="6:6">
      <c r="F700" s="261"/>
    </row>
    <row r="701" spans="6:6">
      <c r="F701" s="261"/>
    </row>
    <row r="702" spans="6:6">
      <c r="F702" s="261"/>
    </row>
    <row r="703" spans="6:6">
      <c r="F703" s="261"/>
    </row>
    <row r="704" spans="6:6">
      <c r="F704" s="261"/>
    </row>
    <row r="705" spans="6:6">
      <c r="F705" s="261"/>
    </row>
    <row r="706" spans="6:6">
      <c r="F706" s="261"/>
    </row>
    <row r="707" spans="6:6">
      <c r="F707" s="261"/>
    </row>
    <row r="708" spans="6:6">
      <c r="F708" s="261"/>
    </row>
    <row r="709" spans="6:6">
      <c r="F709" s="261"/>
    </row>
    <row r="710" spans="6:6">
      <c r="F710" s="261"/>
    </row>
    <row r="711" spans="6:6">
      <c r="F711" s="261"/>
    </row>
    <row r="712" spans="6:6">
      <c r="F712" s="261"/>
    </row>
    <row r="713" spans="6:6">
      <c r="F713" s="261"/>
    </row>
    <row r="714" spans="6:6">
      <c r="F714" s="261"/>
    </row>
    <row r="715" spans="6:6">
      <c r="F715" s="261"/>
    </row>
    <row r="716" spans="6:6">
      <c r="F716" s="261"/>
    </row>
    <row r="717" spans="6:6">
      <c r="F717" s="261"/>
    </row>
    <row r="718" spans="6:6">
      <c r="F718" s="261"/>
    </row>
    <row r="719" spans="6:6">
      <c r="F719" s="261"/>
    </row>
    <row r="720" spans="6:6">
      <c r="F720" s="261"/>
    </row>
    <row r="721" spans="6:6">
      <c r="F721" s="261"/>
    </row>
    <row r="722" spans="6:6">
      <c r="F722" s="261"/>
    </row>
    <row r="723" spans="6:6">
      <c r="F723" s="261"/>
    </row>
    <row r="724" spans="6:6">
      <c r="F724" s="261"/>
    </row>
    <row r="725" spans="6:6">
      <c r="F725" s="261"/>
    </row>
    <row r="726" spans="6:6">
      <c r="F726" s="261"/>
    </row>
    <row r="727" spans="6:6">
      <c r="F727" s="261"/>
    </row>
    <row r="728" spans="6:6">
      <c r="F728" s="261"/>
    </row>
    <row r="729" spans="6:6">
      <c r="F729" s="261"/>
    </row>
    <row r="730" spans="6:6">
      <c r="F730" s="261"/>
    </row>
    <row r="731" spans="6:6">
      <c r="F731" s="261"/>
    </row>
    <row r="732" spans="6:6">
      <c r="F732" s="261"/>
    </row>
    <row r="733" spans="6:6">
      <c r="F733" s="261"/>
    </row>
    <row r="734" spans="6:6">
      <c r="F734" s="261"/>
    </row>
    <row r="735" spans="6:6">
      <c r="F735" s="261"/>
    </row>
    <row r="736" spans="6:6">
      <c r="F736" s="261"/>
    </row>
    <row r="737" spans="6:6">
      <c r="F737" s="261"/>
    </row>
    <row r="738" spans="6:6">
      <c r="F738" s="261"/>
    </row>
    <row r="739" spans="6:6">
      <c r="F739" s="261"/>
    </row>
    <row r="740" spans="6:6">
      <c r="F740" s="261"/>
    </row>
    <row r="741" spans="6:6">
      <c r="F741" s="261"/>
    </row>
    <row r="742" spans="6:6">
      <c r="F742" s="261"/>
    </row>
    <row r="743" spans="6:6">
      <c r="F743" s="261"/>
    </row>
    <row r="744" spans="6:6">
      <c r="F744" s="261"/>
    </row>
    <row r="745" spans="6:6">
      <c r="F745" s="261"/>
    </row>
    <row r="746" spans="6:6">
      <c r="F746" s="261"/>
    </row>
    <row r="747" spans="6:6">
      <c r="F747" s="261"/>
    </row>
    <row r="748" spans="6:6">
      <c r="F748" s="261"/>
    </row>
    <row r="749" spans="6:6">
      <c r="F749" s="261"/>
    </row>
    <row r="750" spans="6:6">
      <c r="F750" s="261"/>
    </row>
    <row r="751" spans="6:6">
      <c r="F751" s="261"/>
    </row>
    <row r="752" spans="6:6">
      <c r="F752" s="261"/>
    </row>
    <row r="753" spans="6:6">
      <c r="F753" s="261"/>
    </row>
    <row r="754" spans="6:6">
      <c r="F754" s="261"/>
    </row>
    <row r="755" spans="6:6">
      <c r="F755" s="261"/>
    </row>
    <row r="756" spans="6:6">
      <c r="F756" s="261"/>
    </row>
    <row r="757" spans="6:6">
      <c r="F757" s="261"/>
    </row>
    <row r="758" spans="6:6">
      <c r="F758" s="261"/>
    </row>
    <row r="759" spans="6:6">
      <c r="F759" s="261"/>
    </row>
    <row r="760" spans="6:6">
      <c r="F760" s="261"/>
    </row>
    <row r="761" spans="6:6">
      <c r="F761" s="261"/>
    </row>
    <row r="762" spans="6:6">
      <c r="F762" s="261"/>
    </row>
    <row r="763" spans="6:6">
      <c r="F763" s="261"/>
    </row>
    <row r="764" spans="6:6">
      <c r="F764" s="261"/>
    </row>
    <row r="765" spans="6:6">
      <c r="F765" s="261"/>
    </row>
    <row r="766" spans="6:6">
      <c r="F766" s="261"/>
    </row>
    <row r="767" spans="6:6">
      <c r="F767" s="261"/>
    </row>
    <row r="768" spans="6:6">
      <c r="F768" s="261"/>
    </row>
    <row r="769" spans="6:6">
      <c r="F769" s="261"/>
    </row>
    <row r="770" spans="6:6">
      <c r="F770" s="261"/>
    </row>
    <row r="771" spans="6:6">
      <c r="F771" s="261"/>
    </row>
    <row r="772" spans="6:6">
      <c r="F772" s="261"/>
    </row>
    <row r="773" spans="6:6">
      <c r="F773" s="261"/>
    </row>
    <row r="774" spans="6:6">
      <c r="F774" s="261"/>
    </row>
    <row r="775" spans="6:6">
      <c r="F775" s="261"/>
    </row>
    <row r="776" spans="6:6">
      <c r="F776" s="261"/>
    </row>
    <row r="777" spans="6:6">
      <c r="F777" s="261"/>
    </row>
    <row r="778" spans="6:6">
      <c r="F778" s="261"/>
    </row>
    <row r="779" spans="6:6">
      <c r="F779" s="261"/>
    </row>
    <row r="780" spans="6:6">
      <c r="F780" s="261"/>
    </row>
    <row r="781" spans="6:6">
      <c r="F781" s="261"/>
    </row>
    <row r="782" spans="6:6">
      <c r="F782" s="261"/>
    </row>
    <row r="783" spans="6:6">
      <c r="F783" s="261"/>
    </row>
    <row r="784" spans="6:6">
      <c r="F784" s="261"/>
    </row>
    <row r="785" spans="6:6">
      <c r="F785" s="261"/>
    </row>
    <row r="786" spans="6:6">
      <c r="F786" s="261"/>
    </row>
    <row r="787" spans="6:6">
      <c r="F787" s="261"/>
    </row>
    <row r="788" spans="6:6">
      <c r="F788" s="261"/>
    </row>
    <row r="789" spans="6:6">
      <c r="F789" s="261"/>
    </row>
    <row r="790" spans="6:6">
      <c r="F790" s="261"/>
    </row>
    <row r="791" spans="6:6">
      <c r="F791" s="261"/>
    </row>
    <row r="792" spans="6:6">
      <c r="F792" s="261"/>
    </row>
    <row r="793" spans="6:6">
      <c r="F793" s="261"/>
    </row>
    <row r="794" spans="6:6">
      <c r="F794" s="261"/>
    </row>
    <row r="795" spans="6:6">
      <c r="F795" s="261"/>
    </row>
    <row r="796" spans="6:6">
      <c r="F796" s="261"/>
    </row>
    <row r="797" spans="6:6">
      <c r="F797" s="261"/>
    </row>
    <row r="798" spans="6:6">
      <c r="F798" s="261"/>
    </row>
    <row r="799" spans="6:6">
      <c r="F799" s="261"/>
    </row>
    <row r="800" spans="6:6">
      <c r="F800" s="261"/>
    </row>
    <row r="801" spans="6:6">
      <c r="F801" s="261"/>
    </row>
    <row r="802" spans="6:6">
      <c r="F802" s="261"/>
    </row>
    <row r="803" spans="6:6">
      <c r="F803" s="261"/>
    </row>
    <row r="804" spans="6:6">
      <c r="F804" s="261"/>
    </row>
    <row r="805" spans="6:6">
      <c r="F805" s="261"/>
    </row>
    <row r="806" spans="6:6">
      <c r="F806" s="261"/>
    </row>
    <row r="807" spans="6:6">
      <c r="F807" s="261"/>
    </row>
    <row r="808" spans="6:6">
      <c r="F808" s="261"/>
    </row>
    <row r="809" spans="6:6">
      <c r="F809" s="261"/>
    </row>
    <row r="810" spans="6:6">
      <c r="F810" s="261"/>
    </row>
    <row r="811" spans="6:6">
      <c r="F811" s="261"/>
    </row>
    <row r="812" spans="6:6">
      <c r="F812" s="261"/>
    </row>
    <row r="813" spans="6:6">
      <c r="F813" s="261"/>
    </row>
    <row r="814" spans="6:6">
      <c r="F814" s="261"/>
    </row>
    <row r="815" spans="6:6">
      <c r="F815" s="261"/>
    </row>
    <row r="816" spans="6:6">
      <c r="F816" s="261"/>
    </row>
    <row r="817" spans="6:6">
      <c r="F817" s="261"/>
    </row>
    <row r="818" spans="6:6">
      <c r="F818" s="261"/>
    </row>
  </sheetData>
  <autoFilter ref="A3:I129">
    <extLst/>
  </autoFilter>
  <mergeCells count="3">
    <mergeCell ref="A2:I2"/>
    <mergeCell ref="B4:I4"/>
    <mergeCell ref="B113:I113"/>
  </mergeCells>
  <dataValidations count="1">
    <dataValidation type="list" allowBlank="1" showInputMessage="1" showErrorMessage="1" sqref="D11 C89 IC89 RY89 ABU89 ALQ89 AVM89 BFI89 BPE89 BZA89 CIW89 CSS89 DCO89 DMK89 DWG89 EGC89 EPY89 EZU89 FJQ89 FTM89 GDI89 GNE89 GXA89 HGW89 HQS89 IAO89 IKK89 IUG89 JEC89 JNY89 JXU89 KHQ89 KRM89 LBI89 LLE89 LVA89 MEW89 MOS89 MYO89 NIK89 NSG89 OCC89 OLY89 OVU89 PFQ89 PPM89 PZI89 QJE89 QTA89 RCW89 RMS89 RWO89 SGK89 SQG89 TAC89 TJY89 TTU89 UDQ89 UNM89 UXI89 VHE89 VRA89 WAW89 WKS89 WUO89 C90 IC90 RY90 ABU90 ALQ90 AVM90 BFI90 BPE90 BZA90 CIW90 CSS90 DCO90 DMK90 DWG90 EGC90 EPY90 EZU90 FJQ90 FTM90 GDI90 GNE90 GXA90 HGW90 HQS90 IAO90 IKK90 IUG90 JEC90 JNY90 JXU90 KHQ90 KRM90 LBI90 LLE90 LVA90 MEW90 MOS90 MYO90 NIK90 NSG90 OCC90 OLY90 OVU90 PFQ90 PPM90 PZI90 QJE90 QTA90 RCW90 RMS90 RWO90 SGK90 SQG90 TAC90 TJY90 TTU90 UDQ90 UNM90 UXI90 VHE90 VRA90 WAW90 WKS90 WUO90 C91 IC91 RY91 ABU91 ALQ91 AVM91 BFI91 BPE91 BZA91 CIW91 CSS91 DCO91 DMK91 DWG91 EGC91 EPY91 EZU91 FJQ91 FTM91 GDI91 GNE91 GXA91 HGW91 HQS91 IAO91 IKK91 IUG91 JEC91 JNY91 JXU91 KHQ91 KRM91 LBI91 LLE91 LVA91 MEW91 MOS91 MYO91 NIK91 NSG91 OCC91 OLY91 OVU91 PFQ91 PPM91 PZI91 QJE91 QTA91 RCW91 RMS91 RWO91 SGK91 SQG91 TAC91 TJY91 TTU91 UDQ91 UNM91 UXI91 VHE91 VRA91 WAW91 WKS91 WUO91 C5:C88 C92:C110 C114:C116 C128:C129 IC72:IC88 IC92:IC110 RY72:RY88 RY92:RY110 ABU72:ABU88 ABU92:ABU110 ALQ72:ALQ88 ALQ92:ALQ110 AVM72:AVM88 AVM92:AVM110 BFI72:BFI88 BFI92:BFI110 BPE72:BPE88 BPE92:BPE110 BZA72:BZA88 BZA92:BZA110 CIW72:CIW88 CIW92:CIW110 CSS72:CSS88 CSS92:CSS110 DCO72:DCO88 DCO92:DCO110 DMK72:DMK88 DMK92:DMK110 DWG72:DWG88 DWG92:DWG110 EGC72:EGC88 EGC92:EGC110 EPY72:EPY88 EPY92:EPY110 EZU72:EZU88 EZU92:EZU110 FJQ72:FJQ88 FJQ92:FJQ110 FTM72:FTM88 FTM92:FTM110 GDI72:GDI88 GDI92:GDI110 GNE72:GNE88 GNE92:GNE110 GXA72:GXA88 GXA92:GXA110 HGW72:HGW88 HGW92:HGW110 HQS72:HQS88 HQS92:HQS110 IAO72:IAO88 IAO92:IAO110 IKK72:IKK88 IKK92:IKK110 IUG72:IUG88 IUG92:IUG110 JEC72:JEC88 JEC92:JEC110 JNY72:JNY88 JNY92:JNY110 JXU72:JXU88 JXU92:JXU110 KHQ72:KHQ88 KHQ92:KHQ110 KRM72:KRM88 KRM92:KRM110 LBI72:LBI88 LBI92:LBI110 LLE72:LLE88 LLE92:LLE110 LVA72:LVA88 LVA92:LVA110 MEW72:MEW88 MEW92:MEW110 MOS72:MOS88 MOS92:MOS110 MYO72:MYO88 MYO92:MYO110 NIK72:NIK88 NIK92:NIK110 NSG72:NSG88 NSG92:NSG110 OCC72:OCC88 OCC92:OCC110 OLY72:OLY88 OLY92:OLY110 OVU72:OVU88 OVU92:OVU110 PFQ72:PFQ88 PFQ92:PFQ110 PPM72:PPM88 PPM92:PPM110 PZI72:PZI88 PZI92:PZI110 QJE72:QJE88 QJE92:QJE110 QTA72:QTA88 QTA92:QTA110 RCW72:RCW88 RCW92:RCW110 RMS72:RMS88 RMS92:RMS110 RWO72:RWO88 RWO92:RWO110 SGK72:SGK88 SGK92:SGK110 SQG72:SQG88 SQG92:SQG110 TAC72:TAC88 TAC92:TAC110 TJY72:TJY88 TJY92:TJY110 TTU72:TTU88 TTU92:TTU110 UDQ72:UDQ88 UDQ92:UDQ110 UNM72:UNM88 UNM92:UNM110 UXI72:UXI88 UXI92:UXI110 VHE72:VHE88 VHE92:VHE110 VRA72:VRA88 VRA92:VRA110 WAW72:WAW88 WAW92:WAW110 WKS72:WKS88 WKS92:WKS110 WUO72:WUO88 WUO92:WUO110">
      <formula1>"产业兴旺与融合发展,农业生产与保障服务,千亿产业发展与壮大,体系能力建设与补短板,重要农产品稳产保供"</formula1>
    </dataValidation>
  </dataValidations>
  <pageMargins left="0.700694444444445" right="0.196527777777778" top="1.02361111111111" bottom="0.984027777777778" header="0.298611111111111" footer="0.298611111111111"/>
  <pageSetup paperSize="9" scale="65" firstPageNumber="28" fitToHeight="0" orientation="portrait" useFirstPageNumber="1" horizontalDpi="600"/>
  <headerFooter>
    <oddFooter>&amp;C-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7"/>
  <sheetViews>
    <sheetView view="pageBreakPreview" zoomScaleNormal="100" workbookViewId="0">
      <pane xSplit="6" ySplit="1" topLeftCell="G48" activePane="bottomRight" state="frozen"/>
      <selection/>
      <selection pane="topRight"/>
      <selection pane="bottomLeft"/>
      <selection pane="bottomRight" activeCell="L52" sqref="L52"/>
    </sheetView>
  </sheetViews>
  <sheetFormatPr defaultColWidth="9" defaultRowHeight="12"/>
  <cols>
    <col min="1" max="1" width="8.75" style="75" customWidth="1"/>
    <col min="2" max="2" width="8.66666666666667" style="75"/>
    <col min="3" max="3" width="10.8703703703704" style="75" customWidth="1"/>
    <col min="4" max="4" width="10.3796296296296" style="75" customWidth="1"/>
    <col min="5" max="5" width="11.2962962962963" style="75" customWidth="1"/>
    <col min="6" max="6" width="12.6203703703704" style="75" customWidth="1"/>
    <col min="7" max="10" width="8.75" style="75" customWidth="1"/>
    <col min="11" max="11" width="10.75" style="75" customWidth="1"/>
    <col min="12" max="12" width="19.3333333333333" style="75" customWidth="1"/>
    <col min="13" max="18" width="9" style="75" hidden="1" customWidth="1"/>
    <col min="19" max="16384" width="8.66666666666667" style="75"/>
  </cols>
  <sheetData>
    <row r="1" s="72" customFormat="1" ht="18.5" customHeight="1" spans="1:18">
      <c r="A1" s="76" t="s">
        <v>633</v>
      </c>
      <c r="R1" s="126"/>
    </row>
    <row r="2" s="72" customFormat="1" ht="37" customHeight="1" spans="1:18">
      <c r="A2" s="77" t="s">
        <v>634</v>
      </c>
      <c r="B2" s="77"/>
      <c r="C2" s="77"/>
      <c r="D2" s="77"/>
      <c r="E2" s="77"/>
      <c r="F2" s="77"/>
      <c r="G2" s="77"/>
      <c r="H2" s="77"/>
      <c r="I2" s="77"/>
      <c r="J2" s="77"/>
      <c r="K2" s="77"/>
      <c r="L2" s="77"/>
      <c r="M2" s="77"/>
      <c r="N2" s="77"/>
      <c r="O2" s="77"/>
      <c r="P2" s="77"/>
      <c r="Q2" s="77"/>
      <c r="R2" s="126"/>
    </row>
    <row r="3" s="72" customFormat="1" ht="20.5" customHeight="1" spans="1:18">
      <c r="A3" s="78" t="s">
        <v>257</v>
      </c>
      <c r="B3" s="78" t="s">
        <v>293</v>
      </c>
      <c r="C3" s="78" t="s">
        <v>259</v>
      </c>
      <c r="D3" s="78" t="s">
        <v>260</v>
      </c>
      <c r="E3" s="78" t="s">
        <v>295</v>
      </c>
      <c r="F3" s="78" t="s">
        <v>296</v>
      </c>
      <c r="G3" s="79" t="s">
        <v>635</v>
      </c>
      <c r="H3" s="80"/>
      <c r="I3" s="80"/>
      <c r="J3" s="80"/>
      <c r="K3" s="80"/>
      <c r="L3" s="103"/>
      <c r="M3" s="79" t="s">
        <v>263</v>
      </c>
      <c r="N3" s="80"/>
      <c r="O3" s="80"/>
      <c r="P3" s="103"/>
      <c r="Q3" s="78" t="s">
        <v>636</v>
      </c>
      <c r="R3" s="126"/>
    </row>
    <row r="4" s="72" customFormat="1" ht="29.5" customHeight="1" spans="1:18">
      <c r="A4" s="81"/>
      <c r="B4" s="81"/>
      <c r="C4" s="81"/>
      <c r="D4" s="81"/>
      <c r="E4" s="81"/>
      <c r="F4" s="81"/>
      <c r="G4" s="81" t="s">
        <v>637</v>
      </c>
      <c r="H4" s="81" t="s">
        <v>265</v>
      </c>
      <c r="I4" s="81" t="s">
        <v>181</v>
      </c>
      <c r="J4" s="81" t="s">
        <v>638</v>
      </c>
      <c r="K4" s="81" t="s">
        <v>639</v>
      </c>
      <c r="L4" s="104" t="s">
        <v>640</v>
      </c>
      <c r="M4" s="93" t="s">
        <v>277</v>
      </c>
      <c r="N4" s="93" t="s">
        <v>278</v>
      </c>
      <c r="O4" s="93" t="s">
        <v>279</v>
      </c>
      <c r="P4" s="93" t="s">
        <v>280</v>
      </c>
      <c r="Q4" s="81"/>
      <c r="R4" s="126" t="s">
        <v>8</v>
      </c>
    </row>
    <row r="5" s="73" customFormat="1" ht="36" spans="1:18">
      <c r="A5" s="82">
        <v>1</v>
      </c>
      <c r="B5" s="82" t="s">
        <v>119</v>
      </c>
      <c r="C5" s="83" t="s">
        <v>641</v>
      </c>
      <c r="D5" s="84" t="s">
        <v>287</v>
      </c>
      <c r="E5" s="84" t="s">
        <v>301</v>
      </c>
      <c r="F5" s="84" t="s">
        <v>302</v>
      </c>
      <c r="G5" s="85">
        <v>840</v>
      </c>
      <c r="H5" s="85">
        <v>840</v>
      </c>
      <c r="I5" s="105">
        <v>1</v>
      </c>
      <c r="J5" s="106">
        <v>531.65</v>
      </c>
      <c r="K5" s="105">
        <v>0.6329</v>
      </c>
      <c r="L5" s="107" t="s">
        <v>642</v>
      </c>
      <c r="M5" s="85"/>
      <c r="N5" s="85"/>
      <c r="O5" s="85"/>
      <c r="P5" s="107"/>
      <c r="Q5" s="107"/>
      <c r="R5" s="127" t="s">
        <v>109</v>
      </c>
    </row>
    <row r="6" s="73" customFormat="1" ht="60" spans="1:18">
      <c r="A6" s="82">
        <v>2</v>
      </c>
      <c r="B6" s="82" t="s">
        <v>119</v>
      </c>
      <c r="C6" s="83" t="s">
        <v>643</v>
      </c>
      <c r="D6" s="84" t="s">
        <v>283</v>
      </c>
      <c r="E6" s="84" t="s">
        <v>644</v>
      </c>
      <c r="F6" s="84" t="s">
        <v>302</v>
      </c>
      <c r="G6" s="85">
        <v>204</v>
      </c>
      <c r="H6" s="85">
        <v>204</v>
      </c>
      <c r="I6" s="105">
        <v>1</v>
      </c>
      <c r="J6" s="106">
        <v>18.13</v>
      </c>
      <c r="K6" s="105">
        <v>0.0889</v>
      </c>
      <c r="L6" s="108" t="s">
        <v>645</v>
      </c>
      <c r="M6" s="85"/>
      <c r="N6" s="85"/>
      <c r="O6" s="85"/>
      <c r="P6" s="107"/>
      <c r="Q6" s="107"/>
      <c r="R6" s="127" t="s">
        <v>109</v>
      </c>
    </row>
    <row r="7" s="73" customFormat="1" ht="60" spans="1:18">
      <c r="A7" s="82">
        <v>3</v>
      </c>
      <c r="B7" s="82" t="s">
        <v>119</v>
      </c>
      <c r="C7" s="83" t="s">
        <v>643</v>
      </c>
      <c r="D7" s="84" t="s">
        <v>283</v>
      </c>
      <c r="E7" s="83" t="s">
        <v>308</v>
      </c>
      <c r="F7" s="84" t="s">
        <v>302</v>
      </c>
      <c r="G7" s="85">
        <v>300</v>
      </c>
      <c r="H7" s="85">
        <v>300</v>
      </c>
      <c r="I7" s="105">
        <v>1</v>
      </c>
      <c r="J7" s="106">
        <v>18.08</v>
      </c>
      <c r="K7" s="105">
        <v>0.0603</v>
      </c>
      <c r="L7" s="108" t="s">
        <v>645</v>
      </c>
      <c r="M7" s="85"/>
      <c r="N7" s="85"/>
      <c r="O7" s="85"/>
      <c r="P7" s="107"/>
      <c r="Q7" s="107"/>
      <c r="R7" s="127" t="s">
        <v>109</v>
      </c>
    </row>
    <row r="8" s="72" customFormat="1" ht="84" spans="1:18">
      <c r="A8" s="82">
        <v>4</v>
      </c>
      <c r="B8" s="82" t="s">
        <v>120</v>
      </c>
      <c r="C8" s="86" t="s">
        <v>641</v>
      </c>
      <c r="D8" s="87" t="s">
        <v>287</v>
      </c>
      <c r="E8" s="84" t="s">
        <v>310</v>
      </c>
      <c r="F8" s="84" t="s">
        <v>311</v>
      </c>
      <c r="G8" s="85">
        <v>720</v>
      </c>
      <c r="H8" s="85">
        <v>720</v>
      </c>
      <c r="I8" s="109">
        <v>1</v>
      </c>
      <c r="J8" s="97">
        <v>189.57</v>
      </c>
      <c r="K8" s="109">
        <v>0.263291666666667</v>
      </c>
      <c r="L8" s="110" t="s">
        <v>312</v>
      </c>
      <c r="M8" s="97"/>
      <c r="N8" s="97"/>
      <c r="O8" s="97"/>
      <c r="P8" s="111"/>
      <c r="Q8" s="107"/>
      <c r="R8" s="127" t="s">
        <v>109</v>
      </c>
    </row>
    <row r="9" s="72" customFormat="1" ht="84" spans="1:18">
      <c r="A9" s="82">
        <v>5</v>
      </c>
      <c r="B9" s="82" t="s">
        <v>120</v>
      </c>
      <c r="C9" s="84" t="s">
        <v>646</v>
      </c>
      <c r="D9" s="87" t="s">
        <v>283</v>
      </c>
      <c r="E9" s="86" t="s">
        <v>647</v>
      </c>
      <c r="F9" s="84" t="s">
        <v>120</v>
      </c>
      <c r="G9" s="85">
        <v>216</v>
      </c>
      <c r="H9" s="85">
        <v>216</v>
      </c>
      <c r="I9" s="109">
        <v>1</v>
      </c>
      <c r="J9" s="97">
        <v>60.15</v>
      </c>
      <c r="K9" s="109">
        <v>0.278472222222222</v>
      </c>
      <c r="L9" s="107" t="s">
        <v>648</v>
      </c>
      <c r="M9" s="97"/>
      <c r="N9" s="97"/>
      <c r="O9" s="97"/>
      <c r="P9" s="111"/>
      <c r="Q9" s="107"/>
      <c r="R9" s="127" t="s">
        <v>109</v>
      </c>
    </row>
    <row r="10" s="72" customFormat="1" ht="60" spans="1:18">
      <c r="A10" s="82">
        <v>8</v>
      </c>
      <c r="B10" s="82" t="s">
        <v>121</v>
      </c>
      <c r="C10" s="84" t="s">
        <v>649</v>
      </c>
      <c r="D10" s="84" t="s">
        <v>285</v>
      </c>
      <c r="E10" s="84" t="s">
        <v>313</v>
      </c>
      <c r="F10" s="84" t="s">
        <v>314</v>
      </c>
      <c r="G10" s="85">
        <v>82</v>
      </c>
      <c r="H10" s="85">
        <v>82</v>
      </c>
      <c r="I10" s="105">
        <v>1</v>
      </c>
      <c r="J10" s="85">
        <v>61.4015</v>
      </c>
      <c r="K10" s="105">
        <v>0.749</v>
      </c>
      <c r="L10" s="107" t="s">
        <v>650</v>
      </c>
      <c r="M10" s="85"/>
      <c r="N10" s="85"/>
      <c r="O10" s="85"/>
      <c r="P10" s="107"/>
      <c r="Q10" s="107"/>
      <c r="R10" s="127" t="s">
        <v>109</v>
      </c>
    </row>
    <row r="11" s="72" customFormat="1" ht="48" spans="1:18">
      <c r="A11" s="82">
        <v>9</v>
      </c>
      <c r="B11" s="82" t="s">
        <v>121</v>
      </c>
      <c r="C11" s="84" t="s">
        <v>651</v>
      </c>
      <c r="D11" s="84" t="s">
        <v>285</v>
      </c>
      <c r="E11" s="84" t="s">
        <v>491</v>
      </c>
      <c r="F11" s="84" t="s">
        <v>330</v>
      </c>
      <c r="G11" s="85">
        <v>15.5</v>
      </c>
      <c r="H11" s="85">
        <v>15.5</v>
      </c>
      <c r="I11" s="105">
        <v>1</v>
      </c>
      <c r="J11" s="85">
        <v>0</v>
      </c>
      <c r="K11" s="105">
        <v>0</v>
      </c>
      <c r="L11" s="112" t="s">
        <v>652</v>
      </c>
      <c r="M11" s="85"/>
      <c r="N11" s="85"/>
      <c r="O11" s="85"/>
      <c r="P11" s="107"/>
      <c r="Q11" s="107"/>
      <c r="R11" s="127" t="s">
        <v>109</v>
      </c>
    </row>
    <row r="12" s="72" customFormat="1" ht="72" spans="1:18">
      <c r="A12" s="82">
        <v>11</v>
      </c>
      <c r="B12" s="82" t="s">
        <v>121</v>
      </c>
      <c r="C12" s="84" t="s">
        <v>653</v>
      </c>
      <c r="D12" s="84" t="s">
        <v>285</v>
      </c>
      <c r="E12" s="84" t="s">
        <v>317</v>
      </c>
      <c r="F12" s="84" t="s">
        <v>318</v>
      </c>
      <c r="G12" s="85">
        <v>10</v>
      </c>
      <c r="H12" s="85">
        <v>10</v>
      </c>
      <c r="I12" s="105">
        <v>1</v>
      </c>
      <c r="J12" s="85">
        <v>0</v>
      </c>
      <c r="K12" s="105">
        <v>0</v>
      </c>
      <c r="L12" s="107" t="s">
        <v>319</v>
      </c>
      <c r="M12" s="85"/>
      <c r="N12" s="85"/>
      <c r="O12" s="85"/>
      <c r="P12" s="107"/>
      <c r="Q12" s="107"/>
      <c r="R12" s="127" t="s">
        <v>109</v>
      </c>
    </row>
    <row r="13" s="72" customFormat="1" ht="72" spans="1:18">
      <c r="A13" s="82">
        <v>20</v>
      </c>
      <c r="B13" s="82" t="s">
        <v>121</v>
      </c>
      <c r="C13" s="84" t="s">
        <v>654</v>
      </c>
      <c r="D13" s="84" t="s">
        <v>285</v>
      </c>
      <c r="E13" s="84" t="s">
        <v>320</v>
      </c>
      <c r="F13" s="84" t="s">
        <v>318</v>
      </c>
      <c r="G13" s="85">
        <v>390</v>
      </c>
      <c r="H13" s="85">
        <v>390</v>
      </c>
      <c r="I13" s="105">
        <v>1</v>
      </c>
      <c r="J13" s="85">
        <v>0</v>
      </c>
      <c r="K13" s="105">
        <v>0</v>
      </c>
      <c r="L13" s="107" t="s">
        <v>655</v>
      </c>
      <c r="M13" s="85"/>
      <c r="N13" s="85"/>
      <c r="O13" s="85"/>
      <c r="P13" s="107"/>
      <c r="Q13" s="107"/>
      <c r="R13" s="127" t="s">
        <v>109</v>
      </c>
    </row>
    <row r="14" s="72" customFormat="1" ht="36" spans="1:18">
      <c r="A14" s="82">
        <v>25</v>
      </c>
      <c r="B14" s="82" t="s">
        <v>121</v>
      </c>
      <c r="C14" s="84" t="s">
        <v>656</v>
      </c>
      <c r="D14" s="84" t="s">
        <v>283</v>
      </c>
      <c r="E14" s="84" t="s">
        <v>323</v>
      </c>
      <c r="F14" s="84" t="s">
        <v>324</v>
      </c>
      <c r="G14" s="85">
        <v>100</v>
      </c>
      <c r="H14" s="85">
        <v>100</v>
      </c>
      <c r="I14" s="105">
        <v>1</v>
      </c>
      <c r="J14" s="85">
        <v>0</v>
      </c>
      <c r="K14" s="105">
        <v>0</v>
      </c>
      <c r="L14" s="110" t="s">
        <v>325</v>
      </c>
      <c r="M14" s="85"/>
      <c r="N14" s="85"/>
      <c r="O14" s="85"/>
      <c r="P14" s="107"/>
      <c r="Q14" s="107"/>
      <c r="R14" s="127" t="s">
        <v>109</v>
      </c>
    </row>
    <row r="15" s="72" customFormat="1" ht="120" spans="1:18">
      <c r="A15" s="82">
        <v>28</v>
      </c>
      <c r="B15" s="88" t="s">
        <v>121</v>
      </c>
      <c r="C15" s="89" t="s">
        <v>657</v>
      </c>
      <c r="D15" s="89" t="s">
        <v>283</v>
      </c>
      <c r="E15" s="89" t="s">
        <v>572</v>
      </c>
      <c r="F15" s="84" t="s">
        <v>658</v>
      </c>
      <c r="G15" s="85">
        <v>50</v>
      </c>
      <c r="H15" s="85">
        <v>50</v>
      </c>
      <c r="I15" s="105">
        <v>1</v>
      </c>
      <c r="J15" s="85">
        <v>40</v>
      </c>
      <c r="K15" s="105" t="s">
        <v>659</v>
      </c>
      <c r="L15" s="107" t="s">
        <v>660</v>
      </c>
      <c r="M15" s="85">
        <v>50</v>
      </c>
      <c r="N15" s="85">
        <v>50</v>
      </c>
      <c r="O15" s="85">
        <v>40</v>
      </c>
      <c r="P15" s="107" t="s">
        <v>661</v>
      </c>
      <c r="Q15" s="107"/>
      <c r="R15" s="127" t="s">
        <v>109</v>
      </c>
    </row>
    <row r="16" s="72" customFormat="1" ht="60" spans="1:18">
      <c r="A16" s="82">
        <v>29</v>
      </c>
      <c r="B16" s="82" t="s">
        <v>121</v>
      </c>
      <c r="C16" s="84" t="s">
        <v>662</v>
      </c>
      <c r="D16" s="84" t="s">
        <v>283</v>
      </c>
      <c r="E16" s="84" t="s">
        <v>326</v>
      </c>
      <c r="F16" s="84" t="s">
        <v>663</v>
      </c>
      <c r="G16" s="85">
        <v>200</v>
      </c>
      <c r="H16" s="85">
        <v>200</v>
      </c>
      <c r="I16" s="105">
        <v>1</v>
      </c>
      <c r="J16" s="85">
        <v>0</v>
      </c>
      <c r="K16" s="105">
        <v>0</v>
      </c>
      <c r="L16" s="107" t="s">
        <v>328</v>
      </c>
      <c r="M16" s="85"/>
      <c r="N16" s="85"/>
      <c r="O16" s="85"/>
      <c r="P16" s="107"/>
      <c r="Q16" s="107"/>
      <c r="R16" s="127" t="s">
        <v>109</v>
      </c>
    </row>
    <row r="17" s="72" customFormat="1" ht="36" spans="1:18">
      <c r="A17" s="82">
        <v>30</v>
      </c>
      <c r="B17" s="90" t="s">
        <v>121</v>
      </c>
      <c r="C17" s="91" t="s">
        <v>664</v>
      </c>
      <c r="D17" s="91" t="s">
        <v>287</v>
      </c>
      <c r="E17" s="91" t="s">
        <v>301</v>
      </c>
      <c r="F17" s="91"/>
      <c r="G17" s="92">
        <v>20</v>
      </c>
      <c r="H17" s="92">
        <v>20</v>
      </c>
      <c r="I17" s="113">
        <v>1</v>
      </c>
      <c r="J17" s="92">
        <v>0</v>
      </c>
      <c r="K17" s="113">
        <v>0</v>
      </c>
      <c r="L17" s="107" t="s">
        <v>601</v>
      </c>
      <c r="M17" s="114"/>
      <c r="N17" s="114"/>
      <c r="O17" s="114"/>
      <c r="P17" s="115"/>
      <c r="Q17" s="107"/>
      <c r="R17" s="127" t="s">
        <v>109</v>
      </c>
    </row>
    <row r="18" s="72" customFormat="1" ht="36" spans="1:18">
      <c r="A18" s="82">
        <v>31</v>
      </c>
      <c r="B18" s="90" t="s">
        <v>121</v>
      </c>
      <c r="C18" s="91" t="s">
        <v>665</v>
      </c>
      <c r="D18" s="91" t="s">
        <v>288</v>
      </c>
      <c r="E18" s="91" t="s">
        <v>329</v>
      </c>
      <c r="F18" s="91" t="s">
        <v>330</v>
      </c>
      <c r="G18" s="92">
        <v>10</v>
      </c>
      <c r="H18" s="92">
        <v>10</v>
      </c>
      <c r="I18" s="113">
        <v>1</v>
      </c>
      <c r="J18" s="92">
        <v>0</v>
      </c>
      <c r="K18" s="113">
        <v>0</v>
      </c>
      <c r="L18" s="112" t="s">
        <v>332</v>
      </c>
      <c r="M18" s="92"/>
      <c r="N18" s="92"/>
      <c r="O18" s="92"/>
      <c r="P18" s="112"/>
      <c r="Q18" s="107"/>
      <c r="R18" s="127" t="s">
        <v>109</v>
      </c>
    </row>
    <row r="19" s="72" customFormat="1" ht="60" spans="1:18">
      <c r="A19" s="82">
        <v>32</v>
      </c>
      <c r="B19" s="93" t="s">
        <v>122</v>
      </c>
      <c r="C19" s="94" t="s">
        <v>653</v>
      </c>
      <c r="D19" s="94" t="s">
        <v>285</v>
      </c>
      <c r="E19" s="94" t="s">
        <v>333</v>
      </c>
      <c r="F19" s="84" t="s">
        <v>334</v>
      </c>
      <c r="G19" s="85">
        <v>48</v>
      </c>
      <c r="H19" s="85">
        <v>48</v>
      </c>
      <c r="I19" s="105">
        <v>1</v>
      </c>
      <c r="J19" s="85">
        <v>0</v>
      </c>
      <c r="K19" s="105">
        <v>0</v>
      </c>
      <c r="L19" s="107" t="s">
        <v>336</v>
      </c>
      <c r="M19" s="85">
        <v>0</v>
      </c>
      <c r="N19" s="85">
        <v>0</v>
      </c>
      <c r="O19" s="85">
        <v>0</v>
      </c>
      <c r="P19" s="107" t="s">
        <v>345</v>
      </c>
      <c r="Q19" s="107"/>
      <c r="R19" s="127" t="s">
        <v>109</v>
      </c>
    </row>
    <row r="20" s="72" customFormat="1" ht="36" spans="1:18">
      <c r="A20" s="82">
        <v>33</v>
      </c>
      <c r="B20" s="93" t="s">
        <v>122</v>
      </c>
      <c r="C20" s="94" t="s">
        <v>653</v>
      </c>
      <c r="D20" s="94" t="s">
        <v>285</v>
      </c>
      <c r="E20" s="84" t="s">
        <v>411</v>
      </c>
      <c r="F20" s="84" t="s">
        <v>347</v>
      </c>
      <c r="G20" s="85">
        <v>6</v>
      </c>
      <c r="H20" s="85">
        <v>6</v>
      </c>
      <c r="I20" s="105">
        <v>1</v>
      </c>
      <c r="J20" s="85">
        <v>1.8332</v>
      </c>
      <c r="K20" s="105">
        <v>0.305533333333333</v>
      </c>
      <c r="L20" s="107" t="s">
        <v>666</v>
      </c>
      <c r="M20" s="85">
        <v>0</v>
      </c>
      <c r="N20" s="85">
        <v>0</v>
      </c>
      <c r="O20" s="85">
        <v>0</v>
      </c>
      <c r="P20" s="107" t="s">
        <v>345</v>
      </c>
      <c r="Q20" s="107"/>
      <c r="R20" s="127" t="s">
        <v>109</v>
      </c>
    </row>
    <row r="21" s="72" customFormat="1" ht="36" spans="1:18">
      <c r="A21" s="82">
        <v>34</v>
      </c>
      <c r="B21" s="93" t="s">
        <v>122</v>
      </c>
      <c r="C21" s="94" t="s">
        <v>653</v>
      </c>
      <c r="D21" s="94" t="s">
        <v>285</v>
      </c>
      <c r="E21" s="94" t="s">
        <v>667</v>
      </c>
      <c r="F21" s="94" t="s">
        <v>668</v>
      </c>
      <c r="G21" s="95">
        <v>5</v>
      </c>
      <c r="H21" s="95">
        <v>5</v>
      </c>
      <c r="I21" s="116">
        <v>1</v>
      </c>
      <c r="J21" s="95"/>
      <c r="K21" s="116">
        <v>0</v>
      </c>
      <c r="L21" s="117" t="s">
        <v>669</v>
      </c>
      <c r="M21" s="85">
        <v>0</v>
      </c>
      <c r="N21" s="85">
        <v>0</v>
      </c>
      <c r="O21" s="85">
        <v>0</v>
      </c>
      <c r="P21" s="107" t="s">
        <v>345</v>
      </c>
      <c r="Q21" s="107"/>
      <c r="R21" s="127" t="s">
        <v>109</v>
      </c>
    </row>
    <row r="22" s="72" customFormat="1" ht="60" spans="1:18">
      <c r="A22" s="82">
        <v>35</v>
      </c>
      <c r="B22" s="93" t="s">
        <v>122</v>
      </c>
      <c r="C22" s="94" t="s">
        <v>653</v>
      </c>
      <c r="D22" s="94" t="s">
        <v>285</v>
      </c>
      <c r="E22" s="94" t="s">
        <v>670</v>
      </c>
      <c r="F22" s="96" t="s">
        <v>671</v>
      </c>
      <c r="G22" s="97">
        <v>5</v>
      </c>
      <c r="H22" s="97">
        <v>5</v>
      </c>
      <c r="I22" s="109">
        <v>1</v>
      </c>
      <c r="J22" s="97">
        <v>0</v>
      </c>
      <c r="K22" s="105">
        <v>0</v>
      </c>
      <c r="L22" s="107" t="s">
        <v>345</v>
      </c>
      <c r="M22" s="85">
        <v>0</v>
      </c>
      <c r="N22" s="85">
        <v>0</v>
      </c>
      <c r="O22" s="85">
        <v>0</v>
      </c>
      <c r="P22" s="107" t="s">
        <v>345</v>
      </c>
      <c r="Q22" s="107"/>
      <c r="R22" s="127" t="s">
        <v>109</v>
      </c>
    </row>
    <row r="23" s="72" customFormat="1" ht="48" spans="1:18">
      <c r="A23" s="82">
        <v>36</v>
      </c>
      <c r="B23" s="93" t="s">
        <v>122</v>
      </c>
      <c r="C23" s="94" t="s">
        <v>653</v>
      </c>
      <c r="D23" s="94" t="s">
        <v>285</v>
      </c>
      <c r="E23" s="84" t="s">
        <v>672</v>
      </c>
      <c r="F23" s="84" t="s">
        <v>673</v>
      </c>
      <c r="G23" s="85">
        <v>5</v>
      </c>
      <c r="H23" s="85">
        <v>5</v>
      </c>
      <c r="I23" s="105">
        <v>1</v>
      </c>
      <c r="J23" s="85">
        <v>0</v>
      </c>
      <c r="K23" s="105">
        <v>0</v>
      </c>
      <c r="L23" s="107" t="s">
        <v>674</v>
      </c>
      <c r="M23" s="85">
        <v>0</v>
      </c>
      <c r="N23" s="85">
        <v>0</v>
      </c>
      <c r="O23" s="85">
        <v>0</v>
      </c>
      <c r="P23" s="107" t="s">
        <v>345</v>
      </c>
      <c r="Q23" s="107"/>
      <c r="R23" s="127" t="s">
        <v>109</v>
      </c>
    </row>
    <row r="24" s="72" customFormat="1" ht="108" spans="1:18">
      <c r="A24" s="82">
        <v>52</v>
      </c>
      <c r="B24" s="82" t="s">
        <v>122</v>
      </c>
      <c r="C24" s="84" t="s">
        <v>656</v>
      </c>
      <c r="D24" s="87" t="s">
        <v>283</v>
      </c>
      <c r="E24" s="84" t="s">
        <v>337</v>
      </c>
      <c r="F24" s="84" t="s">
        <v>675</v>
      </c>
      <c r="G24" s="85">
        <v>100</v>
      </c>
      <c r="H24" s="85">
        <v>100</v>
      </c>
      <c r="I24" s="105">
        <v>1</v>
      </c>
      <c r="J24" s="85">
        <v>0</v>
      </c>
      <c r="K24" s="105">
        <v>0</v>
      </c>
      <c r="L24" s="107" t="s">
        <v>676</v>
      </c>
      <c r="M24" s="85">
        <v>100</v>
      </c>
      <c r="N24" s="85">
        <v>112.63</v>
      </c>
      <c r="O24" s="85">
        <v>112.63</v>
      </c>
      <c r="P24" s="107" t="s">
        <v>345</v>
      </c>
      <c r="Q24" s="107"/>
      <c r="R24" s="127" t="s">
        <v>109</v>
      </c>
    </row>
    <row r="25" s="72" customFormat="1" ht="84" spans="1:18">
      <c r="A25" s="82">
        <v>53</v>
      </c>
      <c r="B25" s="82" t="s">
        <v>122</v>
      </c>
      <c r="C25" s="84" t="s">
        <v>654</v>
      </c>
      <c r="D25" s="87" t="s">
        <v>285</v>
      </c>
      <c r="E25" s="84" t="s">
        <v>677</v>
      </c>
      <c r="F25" s="84" t="s">
        <v>678</v>
      </c>
      <c r="G25" s="85">
        <v>480</v>
      </c>
      <c r="H25" s="85">
        <v>480</v>
      </c>
      <c r="I25" s="105">
        <v>1</v>
      </c>
      <c r="J25" s="85">
        <v>479.8515</v>
      </c>
      <c r="K25" s="105">
        <v>0.999690625</v>
      </c>
      <c r="L25" s="107" t="s">
        <v>345</v>
      </c>
      <c r="M25" s="85">
        <v>0</v>
      </c>
      <c r="N25" s="85">
        <v>0</v>
      </c>
      <c r="O25" s="85">
        <v>0</v>
      </c>
      <c r="P25" s="107" t="s">
        <v>345</v>
      </c>
      <c r="Q25" s="107"/>
      <c r="R25" s="127" t="s">
        <v>109</v>
      </c>
    </row>
    <row r="26" s="72" customFormat="1" ht="36" spans="1:18">
      <c r="A26" s="82">
        <v>56</v>
      </c>
      <c r="B26" s="82" t="s">
        <v>122</v>
      </c>
      <c r="C26" s="84" t="s">
        <v>679</v>
      </c>
      <c r="D26" s="87" t="s">
        <v>285</v>
      </c>
      <c r="E26" s="84" t="s">
        <v>602</v>
      </c>
      <c r="F26" s="84" t="s">
        <v>342</v>
      </c>
      <c r="G26" s="85">
        <v>58</v>
      </c>
      <c r="H26" s="85">
        <v>58</v>
      </c>
      <c r="I26" s="105">
        <v>1</v>
      </c>
      <c r="J26" s="85">
        <v>0</v>
      </c>
      <c r="K26" s="105">
        <v>0</v>
      </c>
      <c r="L26" s="107" t="s">
        <v>680</v>
      </c>
      <c r="M26" s="85">
        <v>0</v>
      </c>
      <c r="N26" s="85">
        <v>0</v>
      </c>
      <c r="O26" s="85">
        <v>0</v>
      </c>
      <c r="P26" s="107" t="s">
        <v>345</v>
      </c>
      <c r="Q26" s="107"/>
      <c r="R26" s="127" t="s">
        <v>109</v>
      </c>
    </row>
    <row r="27" s="72" customFormat="1" ht="36" spans="1:18">
      <c r="A27" s="82">
        <v>57</v>
      </c>
      <c r="B27" s="82" t="s">
        <v>122</v>
      </c>
      <c r="C27" s="84" t="s">
        <v>681</v>
      </c>
      <c r="D27" s="87" t="s">
        <v>283</v>
      </c>
      <c r="E27" s="84" t="s">
        <v>682</v>
      </c>
      <c r="F27" s="84" t="s">
        <v>683</v>
      </c>
      <c r="G27" s="85">
        <v>225</v>
      </c>
      <c r="H27" s="85">
        <v>225</v>
      </c>
      <c r="I27" s="105">
        <v>1</v>
      </c>
      <c r="J27" s="85">
        <v>0</v>
      </c>
      <c r="K27" s="105">
        <v>0</v>
      </c>
      <c r="L27" s="107" t="s">
        <v>684</v>
      </c>
      <c r="M27" s="85">
        <v>370</v>
      </c>
      <c r="N27" s="85">
        <v>371.2</v>
      </c>
      <c r="O27" s="85">
        <v>371.2</v>
      </c>
      <c r="P27" s="107"/>
      <c r="Q27" s="107"/>
      <c r="R27" s="127" t="s">
        <v>109</v>
      </c>
    </row>
    <row r="28" s="72" customFormat="1" ht="36" spans="1:18">
      <c r="A28" s="82">
        <v>58</v>
      </c>
      <c r="B28" s="82" t="s">
        <v>122</v>
      </c>
      <c r="C28" s="84" t="s">
        <v>681</v>
      </c>
      <c r="D28" s="87" t="s">
        <v>283</v>
      </c>
      <c r="E28" s="84" t="s">
        <v>685</v>
      </c>
      <c r="F28" s="84" t="s">
        <v>686</v>
      </c>
      <c r="G28" s="85">
        <v>420</v>
      </c>
      <c r="H28" s="85">
        <v>420</v>
      </c>
      <c r="I28" s="105">
        <v>1</v>
      </c>
      <c r="J28" s="85">
        <v>0</v>
      </c>
      <c r="K28" s="105">
        <v>0</v>
      </c>
      <c r="L28" s="107" t="s">
        <v>687</v>
      </c>
      <c r="M28" s="85">
        <v>4320</v>
      </c>
      <c r="N28" s="85">
        <v>4925.82</v>
      </c>
      <c r="O28" s="85">
        <v>4925.82</v>
      </c>
      <c r="P28" s="107" t="s">
        <v>345</v>
      </c>
      <c r="Q28" s="107"/>
      <c r="R28" s="127" t="s">
        <v>109</v>
      </c>
    </row>
    <row r="29" s="72" customFormat="1" ht="36" spans="1:18">
      <c r="A29" s="82">
        <v>59</v>
      </c>
      <c r="B29" s="82" t="s">
        <v>122</v>
      </c>
      <c r="C29" s="84" t="s">
        <v>681</v>
      </c>
      <c r="D29" s="87" t="s">
        <v>283</v>
      </c>
      <c r="E29" s="84" t="s">
        <v>341</v>
      </c>
      <c r="F29" s="84" t="s">
        <v>342</v>
      </c>
      <c r="G29" s="85">
        <v>90</v>
      </c>
      <c r="H29" s="85">
        <v>90</v>
      </c>
      <c r="I29" s="105">
        <v>1</v>
      </c>
      <c r="J29" s="85">
        <v>0</v>
      </c>
      <c r="K29" s="105">
        <v>0</v>
      </c>
      <c r="L29" s="118" t="s">
        <v>688</v>
      </c>
      <c r="M29" s="85">
        <v>105</v>
      </c>
      <c r="N29" s="85">
        <v>0</v>
      </c>
      <c r="O29" s="85">
        <v>0</v>
      </c>
      <c r="P29" s="107" t="s">
        <v>689</v>
      </c>
      <c r="Q29" s="107"/>
      <c r="R29" s="127" t="s">
        <v>109</v>
      </c>
    </row>
    <row r="30" s="72" customFormat="1" ht="36" spans="1:18">
      <c r="A30" s="82">
        <v>60</v>
      </c>
      <c r="B30" s="82" t="s">
        <v>122</v>
      </c>
      <c r="C30" s="84" t="s">
        <v>681</v>
      </c>
      <c r="D30" s="87" t="s">
        <v>283</v>
      </c>
      <c r="E30" s="84" t="s">
        <v>690</v>
      </c>
      <c r="F30" s="84" t="s">
        <v>342</v>
      </c>
      <c r="G30" s="85">
        <v>100</v>
      </c>
      <c r="H30" s="85">
        <v>100</v>
      </c>
      <c r="I30" s="105">
        <v>1</v>
      </c>
      <c r="J30" s="85">
        <v>0</v>
      </c>
      <c r="K30" s="105">
        <v>0</v>
      </c>
      <c r="L30" s="118" t="s">
        <v>691</v>
      </c>
      <c r="M30" s="85">
        <v>215</v>
      </c>
      <c r="N30" s="85">
        <v>251.26</v>
      </c>
      <c r="O30" s="85">
        <v>251.26</v>
      </c>
      <c r="P30" s="107"/>
      <c r="Q30" s="107"/>
      <c r="R30" s="127" t="s">
        <v>109</v>
      </c>
    </row>
    <row r="31" s="72" customFormat="1" ht="36" spans="1:18">
      <c r="A31" s="82">
        <v>61</v>
      </c>
      <c r="B31" s="82" t="s">
        <v>122</v>
      </c>
      <c r="C31" s="84" t="s">
        <v>681</v>
      </c>
      <c r="D31" s="87" t="s">
        <v>283</v>
      </c>
      <c r="E31" s="84" t="s">
        <v>344</v>
      </c>
      <c r="F31" s="84" t="s">
        <v>342</v>
      </c>
      <c r="G31" s="85">
        <v>250</v>
      </c>
      <c r="H31" s="85">
        <v>250</v>
      </c>
      <c r="I31" s="105">
        <v>1</v>
      </c>
      <c r="J31" s="85">
        <v>0</v>
      </c>
      <c r="K31" s="105">
        <v>0</v>
      </c>
      <c r="L31" s="119" t="s">
        <v>692</v>
      </c>
      <c r="M31" s="85">
        <v>330</v>
      </c>
      <c r="N31" s="85">
        <v>0</v>
      </c>
      <c r="O31" s="85">
        <v>0</v>
      </c>
      <c r="P31" s="107" t="s">
        <v>689</v>
      </c>
      <c r="Q31" s="107"/>
      <c r="R31" s="127" t="s">
        <v>109</v>
      </c>
    </row>
    <row r="32" s="72" customFormat="1" ht="60" spans="1:18">
      <c r="A32" s="82">
        <v>62</v>
      </c>
      <c r="B32" s="82" t="s">
        <v>122</v>
      </c>
      <c r="C32" s="84" t="s">
        <v>664</v>
      </c>
      <c r="D32" s="87" t="s">
        <v>287</v>
      </c>
      <c r="E32" s="87" t="s">
        <v>693</v>
      </c>
      <c r="F32" s="84" t="s">
        <v>694</v>
      </c>
      <c r="G32" s="85">
        <v>15</v>
      </c>
      <c r="H32" s="85">
        <v>15</v>
      </c>
      <c r="I32" s="105">
        <v>1</v>
      </c>
      <c r="J32" s="85">
        <v>9.2</v>
      </c>
      <c r="K32" s="105">
        <v>0.613333333333333</v>
      </c>
      <c r="L32" s="107" t="s">
        <v>695</v>
      </c>
      <c r="M32" s="85">
        <v>4.6</v>
      </c>
      <c r="N32" s="85">
        <v>2.6</v>
      </c>
      <c r="O32" s="85">
        <v>0</v>
      </c>
      <c r="P32" s="107" t="s">
        <v>345</v>
      </c>
      <c r="Q32" s="107"/>
      <c r="R32" s="127" t="s">
        <v>109</v>
      </c>
    </row>
    <row r="33" s="72" customFormat="1" ht="48" spans="1:18">
      <c r="A33" s="82">
        <v>64</v>
      </c>
      <c r="B33" s="82" t="s">
        <v>122</v>
      </c>
      <c r="C33" s="84" t="s">
        <v>651</v>
      </c>
      <c r="D33" s="87" t="s">
        <v>285</v>
      </c>
      <c r="E33" s="84" t="s">
        <v>491</v>
      </c>
      <c r="F33" s="84" t="s">
        <v>347</v>
      </c>
      <c r="G33" s="85">
        <v>24</v>
      </c>
      <c r="H33" s="85">
        <v>24</v>
      </c>
      <c r="I33" s="105">
        <v>1</v>
      </c>
      <c r="J33" s="85">
        <v>4.1</v>
      </c>
      <c r="K33" s="105">
        <v>0.170833333333333</v>
      </c>
      <c r="L33" s="107" t="s">
        <v>345</v>
      </c>
      <c r="M33" s="85">
        <v>0</v>
      </c>
      <c r="N33" s="85">
        <v>0</v>
      </c>
      <c r="O33" s="85">
        <v>0</v>
      </c>
      <c r="P33" s="107" t="s">
        <v>345</v>
      </c>
      <c r="Q33" s="107"/>
      <c r="R33" s="127" t="s">
        <v>109</v>
      </c>
    </row>
    <row r="34" s="72" customFormat="1" ht="36" spans="1:18">
      <c r="A34" s="82">
        <v>66</v>
      </c>
      <c r="B34" s="82" t="s">
        <v>122</v>
      </c>
      <c r="C34" s="84" t="s">
        <v>696</v>
      </c>
      <c r="D34" s="98" t="s">
        <v>285</v>
      </c>
      <c r="E34" s="99" t="s">
        <v>697</v>
      </c>
      <c r="F34" s="84" t="s">
        <v>347</v>
      </c>
      <c r="G34" s="85">
        <v>25</v>
      </c>
      <c r="H34" s="85">
        <v>25</v>
      </c>
      <c r="I34" s="105">
        <v>1</v>
      </c>
      <c r="J34" s="85">
        <v>16.49292</v>
      </c>
      <c r="K34" s="105">
        <v>0.6597168</v>
      </c>
      <c r="L34" s="107" t="s">
        <v>698</v>
      </c>
      <c r="M34" s="85">
        <v>0</v>
      </c>
      <c r="N34" s="85">
        <v>0</v>
      </c>
      <c r="O34" s="85">
        <v>0</v>
      </c>
      <c r="P34" s="107" t="s">
        <v>345</v>
      </c>
      <c r="Q34" s="107"/>
      <c r="R34" s="127" t="s">
        <v>109</v>
      </c>
    </row>
    <row r="35" s="72" customFormat="1" ht="48" spans="1:18">
      <c r="A35" s="82">
        <v>67</v>
      </c>
      <c r="B35" s="100" t="s">
        <v>122</v>
      </c>
      <c r="C35" s="99" t="s">
        <v>699</v>
      </c>
      <c r="D35" s="87" t="s">
        <v>285</v>
      </c>
      <c r="E35" s="99" t="s">
        <v>700</v>
      </c>
      <c r="F35" s="99" t="s">
        <v>701</v>
      </c>
      <c r="G35" s="101">
        <v>67</v>
      </c>
      <c r="H35" s="101">
        <v>67</v>
      </c>
      <c r="I35" s="120">
        <v>1</v>
      </c>
      <c r="J35" s="101">
        <v>54.5567</v>
      </c>
      <c r="K35" s="120">
        <v>0.81</v>
      </c>
      <c r="L35" s="118" t="s">
        <v>702</v>
      </c>
      <c r="M35" s="85">
        <v>0</v>
      </c>
      <c r="N35" s="85">
        <v>0</v>
      </c>
      <c r="O35" s="85">
        <v>0</v>
      </c>
      <c r="P35" s="107" t="s">
        <v>345</v>
      </c>
      <c r="Q35" s="107"/>
      <c r="R35" s="127" t="s">
        <v>109</v>
      </c>
    </row>
    <row r="36" s="72" customFormat="1" ht="96" spans="1:18">
      <c r="A36" s="82">
        <v>69</v>
      </c>
      <c r="B36" s="82" t="s">
        <v>123</v>
      </c>
      <c r="C36" s="84" t="s">
        <v>703</v>
      </c>
      <c r="D36" s="87" t="s">
        <v>283</v>
      </c>
      <c r="E36" s="84" t="s">
        <v>349</v>
      </c>
      <c r="F36" s="84" t="s">
        <v>350</v>
      </c>
      <c r="G36" s="85">
        <v>45</v>
      </c>
      <c r="H36" s="85">
        <v>45</v>
      </c>
      <c r="I36" s="121">
        <v>1</v>
      </c>
      <c r="J36" s="97">
        <v>0</v>
      </c>
      <c r="K36" s="121">
        <v>0</v>
      </c>
      <c r="L36" s="111" t="s">
        <v>704</v>
      </c>
      <c r="M36" s="97">
        <v>55</v>
      </c>
      <c r="N36" s="97">
        <v>100.9</v>
      </c>
      <c r="O36" s="97">
        <v>100.9</v>
      </c>
      <c r="P36" s="111"/>
      <c r="Q36" s="107"/>
      <c r="R36" s="127" t="s">
        <v>109</v>
      </c>
    </row>
    <row r="37" s="72" customFormat="1" ht="72" spans="1:18">
      <c r="A37" s="82">
        <v>70</v>
      </c>
      <c r="B37" s="82" t="s">
        <v>123</v>
      </c>
      <c r="C37" s="84" t="s">
        <v>703</v>
      </c>
      <c r="D37" s="87" t="s">
        <v>283</v>
      </c>
      <c r="E37" s="84" t="s">
        <v>352</v>
      </c>
      <c r="F37" s="84" t="s">
        <v>353</v>
      </c>
      <c r="G37" s="85">
        <v>5</v>
      </c>
      <c r="H37" s="85">
        <v>5</v>
      </c>
      <c r="I37" s="121">
        <v>1</v>
      </c>
      <c r="J37" s="97">
        <v>0</v>
      </c>
      <c r="K37" s="121">
        <v>0</v>
      </c>
      <c r="L37" s="111" t="s">
        <v>704</v>
      </c>
      <c r="M37" s="97">
        <v>17.36</v>
      </c>
      <c r="N37" s="97">
        <v>17.36</v>
      </c>
      <c r="O37" s="97">
        <v>6.2</v>
      </c>
      <c r="P37" s="111"/>
      <c r="Q37" s="107"/>
      <c r="R37" s="127" t="s">
        <v>109</v>
      </c>
    </row>
    <row r="38" s="72" customFormat="1" ht="72" spans="1:18">
      <c r="A38" s="82">
        <v>71</v>
      </c>
      <c r="B38" s="82" t="s">
        <v>123</v>
      </c>
      <c r="C38" s="84" t="s">
        <v>703</v>
      </c>
      <c r="D38" s="87" t="s">
        <v>283</v>
      </c>
      <c r="E38" s="84" t="s">
        <v>355</v>
      </c>
      <c r="F38" s="84" t="s">
        <v>356</v>
      </c>
      <c r="G38" s="85">
        <v>100</v>
      </c>
      <c r="H38" s="85">
        <v>100</v>
      </c>
      <c r="I38" s="121">
        <v>1</v>
      </c>
      <c r="J38" s="97">
        <v>0</v>
      </c>
      <c r="K38" s="121">
        <v>0</v>
      </c>
      <c r="L38" s="111" t="s">
        <v>704</v>
      </c>
      <c r="M38" s="97"/>
      <c r="N38" s="97"/>
      <c r="O38" s="97"/>
      <c r="P38" s="111"/>
      <c r="Q38" s="107"/>
      <c r="R38" s="127" t="s">
        <v>109</v>
      </c>
    </row>
    <row r="39" s="72" customFormat="1" ht="108" spans="1:18">
      <c r="A39" s="82">
        <v>72</v>
      </c>
      <c r="B39" s="82" t="s">
        <v>123</v>
      </c>
      <c r="C39" s="84" t="s">
        <v>703</v>
      </c>
      <c r="D39" s="87" t="s">
        <v>283</v>
      </c>
      <c r="E39" s="84" t="s">
        <v>705</v>
      </c>
      <c r="F39" s="84" t="s">
        <v>706</v>
      </c>
      <c r="G39" s="85">
        <v>60</v>
      </c>
      <c r="H39" s="85">
        <v>60</v>
      </c>
      <c r="I39" s="121">
        <v>1</v>
      </c>
      <c r="J39" s="97">
        <v>0</v>
      </c>
      <c r="K39" s="121">
        <v>0</v>
      </c>
      <c r="L39" s="111" t="s">
        <v>704</v>
      </c>
      <c r="M39" s="97">
        <v>550</v>
      </c>
      <c r="N39" s="97">
        <v>550</v>
      </c>
      <c r="O39" s="97">
        <v>611.37</v>
      </c>
      <c r="P39" s="111"/>
      <c r="Q39" s="107"/>
      <c r="R39" s="127" t="s">
        <v>109</v>
      </c>
    </row>
    <row r="40" s="72" customFormat="1" ht="72" spans="1:18">
      <c r="A40" s="82">
        <v>73</v>
      </c>
      <c r="B40" s="82" t="s">
        <v>123</v>
      </c>
      <c r="C40" s="84" t="s">
        <v>703</v>
      </c>
      <c r="D40" s="87" t="s">
        <v>283</v>
      </c>
      <c r="E40" s="84" t="s">
        <v>358</v>
      </c>
      <c r="F40" s="84" t="s">
        <v>359</v>
      </c>
      <c r="G40" s="85">
        <v>65</v>
      </c>
      <c r="H40" s="85">
        <v>65</v>
      </c>
      <c r="I40" s="121">
        <v>1</v>
      </c>
      <c r="J40" s="97">
        <v>0</v>
      </c>
      <c r="K40" s="121">
        <v>0</v>
      </c>
      <c r="L40" s="111" t="s">
        <v>704</v>
      </c>
      <c r="M40" s="97">
        <v>135</v>
      </c>
      <c r="N40" s="97">
        <v>129.88</v>
      </c>
      <c r="O40" s="97">
        <v>129.88</v>
      </c>
      <c r="P40" s="111"/>
      <c r="Q40" s="107"/>
      <c r="R40" s="127" t="s">
        <v>109</v>
      </c>
    </row>
    <row r="41" s="72" customFormat="1" ht="96" spans="1:18">
      <c r="A41" s="82">
        <v>74</v>
      </c>
      <c r="B41" s="82" t="s">
        <v>123</v>
      </c>
      <c r="C41" s="84" t="s">
        <v>703</v>
      </c>
      <c r="D41" s="87" t="s">
        <v>283</v>
      </c>
      <c r="E41" s="84" t="s">
        <v>707</v>
      </c>
      <c r="F41" s="84" t="s">
        <v>708</v>
      </c>
      <c r="G41" s="85">
        <v>60</v>
      </c>
      <c r="H41" s="85">
        <v>60</v>
      </c>
      <c r="I41" s="121">
        <v>1</v>
      </c>
      <c r="J41" s="97">
        <v>0</v>
      </c>
      <c r="K41" s="121">
        <v>0</v>
      </c>
      <c r="L41" s="111" t="s">
        <v>704</v>
      </c>
      <c r="M41" s="97">
        <v>64</v>
      </c>
      <c r="N41" s="97">
        <v>132.9575</v>
      </c>
      <c r="O41" s="97">
        <v>132.9575</v>
      </c>
      <c r="P41" s="111"/>
      <c r="Q41" s="107"/>
      <c r="R41" s="127" t="s">
        <v>109</v>
      </c>
    </row>
    <row r="42" s="72" customFormat="1" ht="84" spans="1:18">
      <c r="A42" s="82">
        <v>75</v>
      </c>
      <c r="B42" s="82" t="s">
        <v>123</v>
      </c>
      <c r="C42" s="84" t="s">
        <v>703</v>
      </c>
      <c r="D42" s="87" t="s">
        <v>283</v>
      </c>
      <c r="E42" s="84" t="s">
        <v>361</v>
      </c>
      <c r="F42" s="84" t="s">
        <v>362</v>
      </c>
      <c r="G42" s="85">
        <v>50</v>
      </c>
      <c r="H42" s="85">
        <v>50</v>
      </c>
      <c r="I42" s="121">
        <v>1</v>
      </c>
      <c r="J42" s="97">
        <v>0</v>
      </c>
      <c r="K42" s="121">
        <v>0</v>
      </c>
      <c r="L42" s="111" t="s">
        <v>704</v>
      </c>
      <c r="M42" s="97">
        <v>195</v>
      </c>
      <c r="N42" s="97">
        <v>205.2</v>
      </c>
      <c r="O42" s="97">
        <v>205.2</v>
      </c>
      <c r="P42" s="111"/>
      <c r="Q42" s="107"/>
      <c r="R42" s="127" t="s">
        <v>109</v>
      </c>
    </row>
    <row r="43" s="72" customFormat="1" ht="96" spans="1:18">
      <c r="A43" s="82">
        <v>76</v>
      </c>
      <c r="B43" s="82" t="s">
        <v>123</v>
      </c>
      <c r="C43" s="84" t="s">
        <v>703</v>
      </c>
      <c r="D43" s="87" t="s">
        <v>283</v>
      </c>
      <c r="E43" s="84" t="s">
        <v>364</v>
      </c>
      <c r="F43" s="84" t="s">
        <v>356</v>
      </c>
      <c r="G43" s="85">
        <v>115</v>
      </c>
      <c r="H43" s="85">
        <v>115</v>
      </c>
      <c r="I43" s="121">
        <v>1</v>
      </c>
      <c r="J43" s="97">
        <v>43</v>
      </c>
      <c r="K43" s="121">
        <v>0.37391304</v>
      </c>
      <c r="L43" s="111"/>
      <c r="M43" s="97"/>
      <c r="N43" s="97"/>
      <c r="O43" s="97"/>
      <c r="P43" s="111"/>
      <c r="Q43" s="107"/>
      <c r="R43" s="127" t="s">
        <v>109</v>
      </c>
    </row>
    <row r="44" s="72" customFormat="1" ht="60" spans="1:18">
      <c r="A44" s="82">
        <v>77</v>
      </c>
      <c r="B44" s="82" t="s">
        <v>123</v>
      </c>
      <c r="C44" s="84" t="s">
        <v>709</v>
      </c>
      <c r="D44" s="87" t="s">
        <v>285</v>
      </c>
      <c r="E44" s="84" t="s">
        <v>710</v>
      </c>
      <c r="F44" s="84" t="s">
        <v>711</v>
      </c>
      <c r="G44" s="85">
        <v>107</v>
      </c>
      <c r="H44" s="85">
        <v>107</v>
      </c>
      <c r="I44" s="121">
        <v>1</v>
      </c>
      <c r="J44" s="97">
        <v>82</v>
      </c>
      <c r="K44" s="121">
        <v>0.766355140186916</v>
      </c>
      <c r="L44" s="111"/>
      <c r="M44" s="97"/>
      <c r="N44" s="97"/>
      <c r="O44" s="97"/>
      <c r="P44" s="111"/>
      <c r="Q44" s="107"/>
      <c r="R44" s="127" t="s">
        <v>109</v>
      </c>
    </row>
    <row r="45" s="72" customFormat="1" ht="60" spans="1:18">
      <c r="A45" s="82">
        <v>78</v>
      </c>
      <c r="B45" s="90" t="s">
        <v>123</v>
      </c>
      <c r="C45" s="91" t="s">
        <v>712</v>
      </c>
      <c r="D45" s="87" t="s">
        <v>285</v>
      </c>
      <c r="E45" s="91" t="s">
        <v>381</v>
      </c>
      <c r="F45" s="91" t="s">
        <v>711</v>
      </c>
      <c r="G45" s="92">
        <v>24</v>
      </c>
      <c r="H45" s="85">
        <v>24</v>
      </c>
      <c r="I45" s="121">
        <v>1</v>
      </c>
      <c r="J45" s="122">
        <v>11.1883</v>
      </c>
      <c r="K45" s="123">
        <v>0.46617916</v>
      </c>
      <c r="L45" s="124"/>
      <c r="M45" s="122"/>
      <c r="N45" s="122"/>
      <c r="O45" s="122"/>
      <c r="P45" s="124"/>
      <c r="Q45" s="107"/>
      <c r="R45" s="127" t="s">
        <v>109</v>
      </c>
    </row>
    <row r="46" s="72" customFormat="1" ht="48" spans="1:18">
      <c r="A46" s="82">
        <v>80</v>
      </c>
      <c r="B46" s="82" t="s">
        <v>123</v>
      </c>
      <c r="C46" s="84" t="s">
        <v>713</v>
      </c>
      <c r="D46" s="87" t="s">
        <v>283</v>
      </c>
      <c r="E46" s="84" t="s">
        <v>714</v>
      </c>
      <c r="F46" s="84" t="s">
        <v>715</v>
      </c>
      <c r="G46" s="85">
        <v>100</v>
      </c>
      <c r="H46" s="85">
        <v>100</v>
      </c>
      <c r="I46" s="121">
        <v>1</v>
      </c>
      <c r="J46" s="97">
        <v>0</v>
      </c>
      <c r="K46" s="121">
        <v>0</v>
      </c>
      <c r="L46" s="111" t="s">
        <v>704</v>
      </c>
      <c r="M46" s="97"/>
      <c r="N46" s="97"/>
      <c r="O46" s="97"/>
      <c r="P46" s="111"/>
      <c r="Q46" s="107"/>
      <c r="R46" s="127" t="s">
        <v>109</v>
      </c>
    </row>
    <row r="47" s="72" customFormat="1" ht="120" spans="1:18">
      <c r="A47" s="82">
        <v>87</v>
      </c>
      <c r="B47" s="82" t="s">
        <v>123</v>
      </c>
      <c r="C47" s="84" t="s">
        <v>716</v>
      </c>
      <c r="D47" s="87" t="s">
        <v>287</v>
      </c>
      <c r="E47" s="84" t="s">
        <v>717</v>
      </c>
      <c r="F47" s="84" t="s">
        <v>718</v>
      </c>
      <c r="G47" s="85">
        <v>10</v>
      </c>
      <c r="H47" s="85">
        <v>10</v>
      </c>
      <c r="I47" s="121">
        <v>1</v>
      </c>
      <c r="J47" s="97">
        <v>0</v>
      </c>
      <c r="K47" s="121">
        <v>0</v>
      </c>
      <c r="L47" s="111" t="s">
        <v>719</v>
      </c>
      <c r="M47" s="97"/>
      <c r="N47" s="97"/>
      <c r="O47" s="97"/>
      <c r="P47" s="111"/>
      <c r="Q47" s="107"/>
      <c r="R47" s="127" t="s">
        <v>109</v>
      </c>
    </row>
    <row r="48" s="72" customFormat="1" ht="72" spans="1:18">
      <c r="A48" s="82">
        <v>90</v>
      </c>
      <c r="B48" s="82" t="s">
        <v>123</v>
      </c>
      <c r="C48" s="84" t="s">
        <v>720</v>
      </c>
      <c r="D48" s="102" t="s">
        <v>285</v>
      </c>
      <c r="E48" s="84" t="s">
        <v>721</v>
      </c>
      <c r="F48" s="84" t="s">
        <v>711</v>
      </c>
      <c r="G48" s="85">
        <v>48</v>
      </c>
      <c r="H48" s="85">
        <v>48</v>
      </c>
      <c r="I48" s="121">
        <v>1</v>
      </c>
      <c r="J48" s="97">
        <v>2.425</v>
      </c>
      <c r="K48" s="125">
        <v>0.0505208333333333</v>
      </c>
      <c r="L48" s="107" t="s">
        <v>722</v>
      </c>
      <c r="M48" s="97"/>
      <c r="N48" s="97"/>
      <c r="O48" s="97"/>
      <c r="P48" s="111"/>
      <c r="Q48" s="107"/>
      <c r="R48" s="127" t="s">
        <v>109</v>
      </c>
    </row>
    <row r="49" s="72" customFormat="1" ht="36" spans="1:18">
      <c r="A49" s="82">
        <v>117</v>
      </c>
      <c r="B49" s="82" t="s">
        <v>370</v>
      </c>
      <c r="C49" s="84" t="s">
        <v>679</v>
      </c>
      <c r="D49" s="84" t="s">
        <v>285</v>
      </c>
      <c r="E49" s="84" t="s">
        <v>558</v>
      </c>
      <c r="F49" s="84" t="s">
        <v>723</v>
      </c>
      <c r="G49" s="85">
        <v>34</v>
      </c>
      <c r="H49" s="85">
        <v>34</v>
      </c>
      <c r="I49" s="105">
        <v>1</v>
      </c>
      <c r="J49" s="85"/>
      <c r="K49" s="105">
        <v>0</v>
      </c>
      <c r="L49" s="107" t="s">
        <v>724</v>
      </c>
      <c r="M49" s="85"/>
      <c r="N49" s="85"/>
      <c r="O49" s="85"/>
      <c r="P49" s="107"/>
      <c r="Q49" s="107"/>
      <c r="R49" s="126" t="s">
        <v>110</v>
      </c>
    </row>
    <row r="50" s="72" customFormat="1" ht="72" spans="1:18">
      <c r="A50" s="82">
        <v>119</v>
      </c>
      <c r="B50" s="88" t="s">
        <v>370</v>
      </c>
      <c r="C50" s="89" t="s">
        <v>654</v>
      </c>
      <c r="D50" s="89" t="s">
        <v>285</v>
      </c>
      <c r="E50" s="89" t="s">
        <v>320</v>
      </c>
      <c r="F50" s="84" t="s">
        <v>725</v>
      </c>
      <c r="G50" s="85">
        <v>660</v>
      </c>
      <c r="H50" s="85">
        <v>660</v>
      </c>
      <c r="I50" s="105">
        <v>1</v>
      </c>
      <c r="J50" s="85">
        <v>299.87</v>
      </c>
      <c r="K50" s="105">
        <v>0.454348484848485</v>
      </c>
      <c r="L50" s="107"/>
      <c r="M50" s="85"/>
      <c r="N50" s="85"/>
      <c r="O50" s="85"/>
      <c r="P50" s="107"/>
      <c r="Q50" s="107"/>
      <c r="R50" s="126" t="s">
        <v>110</v>
      </c>
    </row>
    <row r="51" s="72" customFormat="1" ht="36" spans="1:18">
      <c r="A51" s="82">
        <v>121</v>
      </c>
      <c r="B51" s="88" t="s">
        <v>370</v>
      </c>
      <c r="C51" s="89" t="s">
        <v>656</v>
      </c>
      <c r="D51" s="89" t="s">
        <v>283</v>
      </c>
      <c r="E51" s="89" t="s">
        <v>323</v>
      </c>
      <c r="F51" s="84" t="s">
        <v>367</v>
      </c>
      <c r="G51" s="85">
        <v>100</v>
      </c>
      <c r="H51" s="85">
        <v>100</v>
      </c>
      <c r="I51" s="105">
        <v>1</v>
      </c>
      <c r="J51" s="85">
        <v>0</v>
      </c>
      <c r="K51" s="105">
        <v>0</v>
      </c>
      <c r="L51" s="107"/>
      <c r="M51" s="85">
        <v>101</v>
      </c>
      <c r="N51" s="85"/>
      <c r="O51" s="85"/>
      <c r="P51" s="107"/>
      <c r="Q51" s="107"/>
      <c r="R51" s="126" t="s">
        <v>110</v>
      </c>
    </row>
    <row r="52" s="72" customFormat="1" ht="84" spans="1:18">
      <c r="A52" s="82">
        <v>124</v>
      </c>
      <c r="B52" s="88" t="s">
        <v>370</v>
      </c>
      <c r="C52" s="89" t="s">
        <v>726</v>
      </c>
      <c r="D52" s="89" t="s">
        <v>285</v>
      </c>
      <c r="E52" s="89" t="s">
        <v>369</v>
      </c>
      <c r="F52" s="84" t="s">
        <v>370</v>
      </c>
      <c r="G52" s="85">
        <v>85</v>
      </c>
      <c r="H52" s="85">
        <v>85</v>
      </c>
      <c r="I52" s="105">
        <v>1</v>
      </c>
      <c r="J52" s="85">
        <v>47.7</v>
      </c>
      <c r="K52" s="105">
        <v>0.561176470588235</v>
      </c>
      <c r="L52" s="107" t="s">
        <v>727</v>
      </c>
      <c r="M52" s="85"/>
      <c r="N52" s="85"/>
      <c r="O52" s="85"/>
      <c r="P52" s="107"/>
      <c r="Q52" s="107"/>
      <c r="R52" s="126" t="s">
        <v>110</v>
      </c>
    </row>
    <row r="53" s="72" customFormat="1" ht="48" spans="1:18">
      <c r="A53" s="82">
        <v>126</v>
      </c>
      <c r="B53" s="82" t="s">
        <v>371</v>
      </c>
      <c r="C53" s="84" t="s">
        <v>651</v>
      </c>
      <c r="D53" s="84" t="s">
        <v>285</v>
      </c>
      <c r="E53" s="84" t="s">
        <v>491</v>
      </c>
      <c r="F53" s="84" t="s">
        <v>376</v>
      </c>
      <c r="G53" s="85">
        <v>16.5</v>
      </c>
      <c r="H53" s="85">
        <v>16.5</v>
      </c>
      <c r="I53" s="105">
        <v>1</v>
      </c>
      <c r="J53" s="85">
        <v>7.18</v>
      </c>
      <c r="K53" s="105">
        <v>0.435151515151515</v>
      </c>
      <c r="L53" s="107" t="s">
        <v>728</v>
      </c>
      <c r="M53" s="85"/>
      <c r="N53" s="85"/>
      <c r="O53" s="85"/>
      <c r="P53" s="107"/>
      <c r="Q53" s="107"/>
      <c r="R53" s="126" t="s">
        <v>110</v>
      </c>
    </row>
    <row r="54" s="72" customFormat="1" ht="36" spans="1:18">
      <c r="A54" s="82">
        <v>129</v>
      </c>
      <c r="B54" s="88" t="s">
        <v>371</v>
      </c>
      <c r="C54" s="89" t="s">
        <v>729</v>
      </c>
      <c r="D54" s="89" t="s">
        <v>285</v>
      </c>
      <c r="E54" s="89" t="s">
        <v>372</v>
      </c>
      <c r="F54" s="84" t="s">
        <v>373</v>
      </c>
      <c r="G54" s="85">
        <v>2</v>
      </c>
      <c r="H54" s="85">
        <v>2</v>
      </c>
      <c r="I54" s="105">
        <v>1</v>
      </c>
      <c r="J54" s="85">
        <v>0</v>
      </c>
      <c r="K54" s="105">
        <v>0</v>
      </c>
      <c r="L54" s="107" t="s">
        <v>730</v>
      </c>
      <c r="M54" s="85"/>
      <c r="N54" s="85"/>
      <c r="O54" s="85"/>
      <c r="P54" s="107"/>
      <c r="Q54" s="107"/>
      <c r="R54" s="126" t="s">
        <v>110</v>
      </c>
    </row>
    <row r="55" s="72" customFormat="1" ht="48" spans="1:18">
      <c r="A55" s="82">
        <v>134</v>
      </c>
      <c r="B55" s="88" t="s">
        <v>371</v>
      </c>
      <c r="C55" s="89" t="s">
        <v>653</v>
      </c>
      <c r="D55" s="89" t="s">
        <v>285</v>
      </c>
      <c r="E55" s="89" t="s">
        <v>375</v>
      </c>
      <c r="F55" s="84" t="s">
        <v>376</v>
      </c>
      <c r="G55" s="85">
        <v>10</v>
      </c>
      <c r="H55" s="85">
        <v>10</v>
      </c>
      <c r="I55" s="105">
        <v>1</v>
      </c>
      <c r="J55" s="85">
        <v>0</v>
      </c>
      <c r="K55" s="105">
        <v>0</v>
      </c>
      <c r="L55" s="107" t="s">
        <v>728</v>
      </c>
      <c r="M55" s="85">
        <v>10</v>
      </c>
      <c r="N55" s="85">
        <v>10</v>
      </c>
      <c r="O55" s="85"/>
      <c r="P55" s="107"/>
      <c r="Q55" s="107"/>
      <c r="R55" s="126" t="s">
        <v>110</v>
      </c>
    </row>
    <row r="56" s="72" customFormat="1" ht="72" spans="1:18">
      <c r="A56" s="82">
        <v>138</v>
      </c>
      <c r="B56" s="93" t="s">
        <v>371</v>
      </c>
      <c r="C56" s="94" t="s">
        <v>654</v>
      </c>
      <c r="D56" s="94" t="s">
        <v>285</v>
      </c>
      <c r="E56" s="94" t="s">
        <v>320</v>
      </c>
      <c r="F56" s="84" t="s">
        <v>731</v>
      </c>
      <c r="G56" s="85">
        <v>570</v>
      </c>
      <c r="H56" s="85">
        <v>570</v>
      </c>
      <c r="I56" s="105">
        <v>1</v>
      </c>
      <c r="J56" s="85">
        <v>0</v>
      </c>
      <c r="K56" s="105">
        <v>0</v>
      </c>
      <c r="L56" s="107" t="s">
        <v>732</v>
      </c>
      <c r="M56" s="85"/>
      <c r="N56" s="85"/>
      <c r="O56" s="85"/>
      <c r="P56" s="107"/>
      <c r="Q56" s="107"/>
      <c r="R56" s="126" t="s">
        <v>110</v>
      </c>
    </row>
    <row r="57" s="72" customFormat="1" ht="36" spans="1:18">
      <c r="A57" s="82">
        <v>141</v>
      </c>
      <c r="B57" s="93" t="s">
        <v>377</v>
      </c>
      <c r="C57" s="94" t="s">
        <v>657</v>
      </c>
      <c r="D57" s="94" t="s">
        <v>283</v>
      </c>
      <c r="E57" s="94" t="s">
        <v>323</v>
      </c>
      <c r="F57" s="96" t="s">
        <v>378</v>
      </c>
      <c r="G57" s="97">
        <v>100</v>
      </c>
      <c r="H57" s="97">
        <v>100</v>
      </c>
      <c r="I57" s="109">
        <v>1</v>
      </c>
      <c r="J57" s="97">
        <v>0</v>
      </c>
      <c r="K57" s="105">
        <v>0</v>
      </c>
      <c r="L57" s="107"/>
      <c r="M57" s="85">
        <v>102</v>
      </c>
      <c r="N57" s="85">
        <v>102</v>
      </c>
      <c r="O57" s="85">
        <v>102</v>
      </c>
      <c r="P57" s="107"/>
      <c r="Q57" s="107"/>
      <c r="R57" s="126" t="s">
        <v>110</v>
      </c>
    </row>
    <row r="58" s="72" customFormat="1" ht="36" spans="1:18">
      <c r="A58" s="82">
        <v>143</v>
      </c>
      <c r="B58" s="93" t="s">
        <v>377</v>
      </c>
      <c r="C58" s="84" t="s">
        <v>665</v>
      </c>
      <c r="D58" s="94" t="s">
        <v>288</v>
      </c>
      <c r="E58" s="84" t="s">
        <v>329</v>
      </c>
      <c r="F58" s="84" t="s">
        <v>378</v>
      </c>
      <c r="G58" s="85">
        <v>5</v>
      </c>
      <c r="H58" s="85">
        <v>5</v>
      </c>
      <c r="I58" s="105">
        <v>1</v>
      </c>
      <c r="J58" s="85">
        <v>0</v>
      </c>
      <c r="K58" s="105">
        <v>0</v>
      </c>
      <c r="L58" s="107"/>
      <c r="M58" s="85"/>
      <c r="N58" s="85"/>
      <c r="O58" s="85"/>
      <c r="P58" s="107"/>
      <c r="Q58" s="107"/>
      <c r="R58" s="126" t="s">
        <v>110</v>
      </c>
    </row>
    <row r="59" s="72" customFormat="1" ht="36" spans="1:18">
      <c r="A59" s="82">
        <v>148</v>
      </c>
      <c r="B59" s="93" t="s">
        <v>377</v>
      </c>
      <c r="C59" s="84" t="s">
        <v>733</v>
      </c>
      <c r="D59" s="94" t="s">
        <v>283</v>
      </c>
      <c r="E59" s="84" t="s">
        <v>380</v>
      </c>
      <c r="F59" s="84" t="s">
        <v>378</v>
      </c>
      <c r="G59" s="85">
        <v>20</v>
      </c>
      <c r="H59" s="85">
        <v>20</v>
      </c>
      <c r="I59" s="105">
        <v>1</v>
      </c>
      <c r="J59" s="85">
        <v>0</v>
      </c>
      <c r="K59" s="105">
        <v>0</v>
      </c>
      <c r="L59" s="107"/>
      <c r="M59" s="85"/>
      <c r="N59" s="85"/>
      <c r="O59" s="85"/>
      <c r="P59" s="107"/>
      <c r="Q59" s="107"/>
      <c r="R59" s="126" t="s">
        <v>110</v>
      </c>
    </row>
    <row r="60" s="72" customFormat="1" ht="60" spans="1:18">
      <c r="A60" s="82">
        <v>151</v>
      </c>
      <c r="B60" s="93" t="s">
        <v>377</v>
      </c>
      <c r="C60" s="84" t="s">
        <v>651</v>
      </c>
      <c r="D60" s="94" t="s">
        <v>285</v>
      </c>
      <c r="E60" s="84" t="s">
        <v>381</v>
      </c>
      <c r="F60" s="84" t="s">
        <v>378</v>
      </c>
      <c r="G60" s="85">
        <v>17.5</v>
      </c>
      <c r="H60" s="85">
        <v>17.5</v>
      </c>
      <c r="I60" s="105">
        <v>1</v>
      </c>
      <c r="J60" s="85">
        <v>2</v>
      </c>
      <c r="K60" s="105">
        <v>0.114285714285714</v>
      </c>
      <c r="L60" s="107"/>
      <c r="M60" s="85"/>
      <c r="N60" s="85"/>
      <c r="O60" s="85"/>
      <c r="P60" s="107"/>
      <c r="Q60" s="107"/>
      <c r="R60" s="126" t="s">
        <v>110</v>
      </c>
    </row>
    <row r="61" s="72" customFormat="1" ht="48" spans="1:18">
      <c r="A61" s="82">
        <v>152</v>
      </c>
      <c r="B61" s="93" t="s">
        <v>377</v>
      </c>
      <c r="C61" s="84" t="s">
        <v>653</v>
      </c>
      <c r="D61" s="94" t="s">
        <v>285</v>
      </c>
      <c r="E61" s="84" t="s">
        <v>604</v>
      </c>
      <c r="F61" s="84" t="s">
        <v>378</v>
      </c>
      <c r="G61" s="85">
        <v>10</v>
      </c>
      <c r="H61" s="85">
        <v>10</v>
      </c>
      <c r="I61" s="105">
        <v>1</v>
      </c>
      <c r="J61" s="85">
        <v>0</v>
      </c>
      <c r="K61" s="105">
        <v>0</v>
      </c>
      <c r="L61" s="107"/>
      <c r="M61" s="85"/>
      <c r="N61" s="85"/>
      <c r="O61" s="85"/>
      <c r="P61" s="107"/>
      <c r="Q61" s="107"/>
      <c r="R61" s="126" t="s">
        <v>110</v>
      </c>
    </row>
    <row r="62" s="72" customFormat="1" ht="72" spans="1:18">
      <c r="A62" s="82">
        <v>153</v>
      </c>
      <c r="B62" s="93" t="s">
        <v>377</v>
      </c>
      <c r="C62" s="84" t="s">
        <v>654</v>
      </c>
      <c r="D62" s="94" t="s">
        <v>285</v>
      </c>
      <c r="E62" s="84" t="s">
        <v>734</v>
      </c>
      <c r="F62" s="84" t="s">
        <v>735</v>
      </c>
      <c r="G62" s="85">
        <v>525</v>
      </c>
      <c r="H62" s="85">
        <v>525</v>
      </c>
      <c r="I62" s="105">
        <v>1</v>
      </c>
      <c r="J62" s="85">
        <v>138.77</v>
      </c>
      <c r="K62" s="105">
        <v>0.26432380952381</v>
      </c>
      <c r="L62" s="107"/>
      <c r="M62" s="85"/>
      <c r="N62" s="85"/>
      <c r="O62" s="85"/>
      <c r="P62" s="107"/>
      <c r="Q62" s="107"/>
      <c r="R62" s="126" t="s">
        <v>110</v>
      </c>
    </row>
    <row r="63" s="72" customFormat="1" ht="60" spans="1:18">
      <c r="A63" s="82">
        <v>154</v>
      </c>
      <c r="B63" s="93" t="s">
        <v>127</v>
      </c>
      <c r="C63" s="84" t="s">
        <v>696</v>
      </c>
      <c r="D63" s="94" t="s">
        <v>285</v>
      </c>
      <c r="E63" s="84" t="s">
        <v>736</v>
      </c>
      <c r="F63" s="84" t="s">
        <v>737</v>
      </c>
      <c r="G63" s="85">
        <v>18</v>
      </c>
      <c r="H63" s="85">
        <v>18</v>
      </c>
      <c r="I63" s="105">
        <v>1</v>
      </c>
      <c r="J63" s="85">
        <v>8.5674</v>
      </c>
      <c r="K63" s="105">
        <v>0.475966666666667</v>
      </c>
      <c r="L63" s="107"/>
      <c r="M63" s="85"/>
      <c r="N63" s="85"/>
      <c r="O63" s="85"/>
      <c r="P63" s="107"/>
      <c r="Q63" s="107"/>
      <c r="R63" s="126" t="s">
        <v>110</v>
      </c>
    </row>
    <row r="64" s="72" customFormat="1" ht="96" spans="1:18">
      <c r="A64" s="82">
        <v>158</v>
      </c>
      <c r="B64" s="82" t="s">
        <v>127</v>
      </c>
      <c r="C64" s="84" t="s">
        <v>729</v>
      </c>
      <c r="D64" s="87" t="s">
        <v>285</v>
      </c>
      <c r="E64" s="84" t="s">
        <v>738</v>
      </c>
      <c r="F64" s="84" t="s">
        <v>737</v>
      </c>
      <c r="G64" s="85">
        <v>104</v>
      </c>
      <c r="H64" s="85">
        <v>104</v>
      </c>
      <c r="I64" s="105">
        <v>1</v>
      </c>
      <c r="J64" s="85">
        <v>0</v>
      </c>
      <c r="K64" s="105">
        <v>0</v>
      </c>
      <c r="L64" s="107"/>
      <c r="M64" s="85"/>
      <c r="N64" s="85"/>
      <c r="O64" s="85"/>
      <c r="P64" s="107"/>
      <c r="Q64" s="107"/>
      <c r="R64" s="126" t="s">
        <v>110</v>
      </c>
    </row>
    <row r="65" s="72" customFormat="1" ht="84" spans="1:18">
      <c r="A65" s="82">
        <v>159</v>
      </c>
      <c r="B65" s="82" t="s">
        <v>127</v>
      </c>
      <c r="C65" s="84" t="s">
        <v>651</v>
      </c>
      <c r="D65" s="87" t="s">
        <v>285</v>
      </c>
      <c r="E65" s="84" t="s">
        <v>739</v>
      </c>
      <c r="F65" s="84" t="s">
        <v>737</v>
      </c>
      <c r="G65" s="85">
        <v>21</v>
      </c>
      <c r="H65" s="85">
        <v>21</v>
      </c>
      <c r="I65" s="105">
        <v>1</v>
      </c>
      <c r="J65" s="85">
        <v>0</v>
      </c>
      <c r="K65" s="105">
        <v>0</v>
      </c>
      <c r="L65" s="107"/>
      <c r="M65" s="85"/>
      <c r="N65" s="85"/>
      <c r="O65" s="85"/>
      <c r="P65" s="107"/>
      <c r="Q65" s="107"/>
      <c r="R65" s="126" t="s">
        <v>110</v>
      </c>
    </row>
    <row r="66" s="72" customFormat="1" ht="72" spans="1:18">
      <c r="A66" s="82">
        <v>160</v>
      </c>
      <c r="B66" s="82" t="s">
        <v>127</v>
      </c>
      <c r="C66" s="84" t="s">
        <v>656</v>
      </c>
      <c r="D66" s="87" t="s">
        <v>283</v>
      </c>
      <c r="E66" s="84" t="s">
        <v>382</v>
      </c>
      <c r="F66" s="84" t="s">
        <v>737</v>
      </c>
      <c r="G66" s="85">
        <v>100</v>
      </c>
      <c r="H66" s="85">
        <v>100</v>
      </c>
      <c r="I66" s="105">
        <v>1</v>
      </c>
      <c r="J66" s="85">
        <v>0</v>
      </c>
      <c r="K66" s="105">
        <v>0</v>
      </c>
      <c r="L66" s="107"/>
      <c r="M66" s="85"/>
      <c r="N66" s="85"/>
      <c r="O66" s="85"/>
      <c r="P66" s="107"/>
      <c r="Q66" s="107"/>
      <c r="R66" s="126" t="s">
        <v>110</v>
      </c>
    </row>
    <row r="67" s="72" customFormat="1" ht="72" spans="1:18">
      <c r="A67" s="82">
        <v>161</v>
      </c>
      <c r="B67" s="82" t="s">
        <v>127</v>
      </c>
      <c r="C67" s="84" t="s">
        <v>726</v>
      </c>
      <c r="D67" s="87" t="s">
        <v>285</v>
      </c>
      <c r="E67" s="84" t="s">
        <v>740</v>
      </c>
      <c r="F67" s="84" t="s">
        <v>737</v>
      </c>
      <c r="G67" s="85">
        <v>5</v>
      </c>
      <c r="H67" s="85">
        <v>5</v>
      </c>
      <c r="I67" s="105">
        <v>1</v>
      </c>
      <c r="J67" s="85">
        <v>0</v>
      </c>
      <c r="K67" s="105">
        <v>0</v>
      </c>
      <c r="L67" s="107"/>
      <c r="M67" s="85"/>
      <c r="N67" s="85"/>
      <c r="O67" s="85"/>
      <c r="P67" s="107"/>
      <c r="Q67" s="107"/>
      <c r="R67" s="126" t="s">
        <v>110</v>
      </c>
    </row>
    <row r="68" s="72" customFormat="1" ht="108" spans="1:18">
      <c r="A68" s="82">
        <v>166</v>
      </c>
      <c r="B68" s="82" t="s">
        <v>127</v>
      </c>
      <c r="C68" s="84" t="s">
        <v>654</v>
      </c>
      <c r="D68" s="87" t="s">
        <v>285</v>
      </c>
      <c r="E68" s="84" t="s">
        <v>741</v>
      </c>
      <c r="F68" s="84" t="s">
        <v>737</v>
      </c>
      <c r="G68" s="85">
        <v>900</v>
      </c>
      <c r="H68" s="85">
        <v>900</v>
      </c>
      <c r="I68" s="105">
        <v>1</v>
      </c>
      <c r="J68" s="85">
        <v>0</v>
      </c>
      <c r="K68" s="105">
        <v>0</v>
      </c>
      <c r="L68" s="118"/>
      <c r="M68" s="85"/>
      <c r="N68" s="85"/>
      <c r="O68" s="85"/>
      <c r="P68" s="107"/>
      <c r="Q68" s="107"/>
      <c r="R68" s="126" t="s">
        <v>110</v>
      </c>
    </row>
    <row r="69" s="72" customFormat="1" ht="60" spans="1:18">
      <c r="A69" s="82">
        <v>167</v>
      </c>
      <c r="B69" s="82" t="s">
        <v>127</v>
      </c>
      <c r="C69" s="84" t="s">
        <v>742</v>
      </c>
      <c r="D69" s="87" t="s">
        <v>285</v>
      </c>
      <c r="E69" s="84" t="s">
        <v>743</v>
      </c>
      <c r="F69" s="84" t="s">
        <v>737</v>
      </c>
      <c r="G69" s="85">
        <v>100</v>
      </c>
      <c r="H69" s="85">
        <v>100</v>
      </c>
      <c r="I69" s="105">
        <v>1</v>
      </c>
      <c r="J69" s="85">
        <v>20</v>
      </c>
      <c r="K69" s="105">
        <v>0.2</v>
      </c>
      <c r="L69" s="119"/>
      <c r="M69" s="85"/>
      <c r="N69" s="85"/>
      <c r="O69" s="85"/>
      <c r="P69" s="107"/>
      <c r="Q69" s="107"/>
      <c r="R69" s="126" t="s">
        <v>110</v>
      </c>
    </row>
    <row r="70" s="72" customFormat="1" ht="36" spans="1:18">
      <c r="A70" s="82">
        <v>171</v>
      </c>
      <c r="B70" s="128" t="s">
        <v>128</v>
      </c>
      <c r="C70" s="129" t="s">
        <v>744</v>
      </c>
      <c r="D70" s="130" t="s">
        <v>285</v>
      </c>
      <c r="E70" s="128" t="s">
        <v>372</v>
      </c>
      <c r="F70" s="128" t="s">
        <v>384</v>
      </c>
      <c r="G70" s="131">
        <v>159</v>
      </c>
      <c r="H70" s="131">
        <v>159</v>
      </c>
      <c r="I70" s="184">
        <v>1</v>
      </c>
      <c r="J70" s="131">
        <v>0</v>
      </c>
      <c r="K70" s="185">
        <v>0</v>
      </c>
      <c r="L70" s="128" t="s">
        <v>745</v>
      </c>
      <c r="M70" s="186"/>
      <c r="N70" s="186"/>
      <c r="O70" s="186"/>
      <c r="P70" s="187"/>
      <c r="Q70" s="187"/>
      <c r="R70" s="126" t="s">
        <v>111</v>
      </c>
    </row>
    <row r="71" s="72" customFormat="1" ht="60" spans="1:18">
      <c r="A71" s="82">
        <v>173</v>
      </c>
      <c r="B71" s="128" t="s">
        <v>128</v>
      </c>
      <c r="C71" s="129" t="s">
        <v>746</v>
      </c>
      <c r="D71" s="128" t="s">
        <v>285</v>
      </c>
      <c r="E71" s="128" t="s">
        <v>747</v>
      </c>
      <c r="F71" s="128" t="s">
        <v>387</v>
      </c>
      <c r="G71" s="131">
        <v>50</v>
      </c>
      <c r="H71" s="131">
        <v>50</v>
      </c>
      <c r="I71" s="184">
        <v>1</v>
      </c>
      <c r="J71" s="131">
        <v>34.531</v>
      </c>
      <c r="K71" s="185">
        <v>0.69062</v>
      </c>
      <c r="L71" s="137" t="s">
        <v>748</v>
      </c>
      <c r="M71" s="188"/>
      <c r="N71" s="186"/>
      <c r="O71" s="186"/>
      <c r="P71" s="187"/>
      <c r="Q71" s="187"/>
      <c r="R71" s="126" t="s">
        <v>111</v>
      </c>
    </row>
    <row r="72" s="72" customFormat="1" ht="96" spans="1:18">
      <c r="A72" s="82">
        <v>175</v>
      </c>
      <c r="B72" s="128" t="s">
        <v>128</v>
      </c>
      <c r="C72" s="129" t="s">
        <v>746</v>
      </c>
      <c r="D72" s="128" t="s">
        <v>285</v>
      </c>
      <c r="E72" s="128" t="s">
        <v>749</v>
      </c>
      <c r="F72" s="128" t="s">
        <v>387</v>
      </c>
      <c r="G72" s="131">
        <v>12</v>
      </c>
      <c r="H72" s="131">
        <v>12</v>
      </c>
      <c r="I72" s="184">
        <v>1</v>
      </c>
      <c r="J72" s="131">
        <v>9.17</v>
      </c>
      <c r="K72" s="185">
        <v>0.764166666666667</v>
      </c>
      <c r="L72" s="137" t="s">
        <v>750</v>
      </c>
      <c r="M72" s="188"/>
      <c r="N72" s="186"/>
      <c r="O72" s="186"/>
      <c r="P72" s="187"/>
      <c r="Q72" s="187"/>
      <c r="R72" s="126" t="s">
        <v>111</v>
      </c>
    </row>
    <row r="73" s="72" customFormat="1" ht="36" spans="1:18">
      <c r="A73" s="82">
        <v>177</v>
      </c>
      <c r="B73" s="128" t="s">
        <v>128</v>
      </c>
      <c r="C73" s="129" t="s">
        <v>746</v>
      </c>
      <c r="D73" s="128" t="s">
        <v>285</v>
      </c>
      <c r="E73" s="128" t="s">
        <v>751</v>
      </c>
      <c r="F73" s="128" t="s">
        <v>387</v>
      </c>
      <c r="G73" s="131">
        <v>2</v>
      </c>
      <c r="H73" s="131">
        <v>2</v>
      </c>
      <c r="I73" s="184">
        <v>1</v>
      </c>
      <c r="J73" s="131">
        <v>1.6363</v>
      </c>
      <c r="K73" s="185">
        <v>0.81815</v>
      </c>
      <c r="L73" s="137" t="s">
        <v>750</v>
      </c>
      <c r="M73" s="188"/>
      <c r="N73" s="186"/>
      <c r="O73" s="186"/>
      <c r="P73" s="187"/>
      <c r="Q73" s="187"/>
      <c r="R73" s="126" t="s">
        <v>111</v>
      </c>
    </row>
    <row r="74" s="72" customFormat="1" ht="108" spans="1:18">
      <c r="A74" s="82">
        <v>181</v>
      </c>
      <c r="B74" s="128" t="s">
        <v>128</v>
      </c>
      <c r="C74" s="132" t="s">
        <v>752</v>
      </c>
      <c r="D74" s="130" t="s">
        <v>285</v>
      </c>
      <c r="E74" s="133" t="s">
        <v>386</v>
      </c>
      <c r="F74" s="128" t="s">
        <v>387</v>
      </c>
      <c r="G74" s="131">
        <v>90</v>
      </c>
      <c r="H74" s="131">
        <v>90</v>
      </c>
      <c r="I74" s="184">
        <v>1</v>
      </c>
      <c r="J74" s="131">
        <v>0</v>
      </c>
      <c r="K74" s="189">
        <v>0</v>
      </c>
      <c r="L74" s="128" t="s">
        <v>753</v>
      </c>
      <c r="M74" s="188"/>
      <c r="N74" s="186"/>
      <c r="O74" s="186"/>
      <c r="P74" s="187"/>
      <c r="Q74" s="187"/>
      <c r="R74" s="126" t="s">
        <v>111</v>
      </c>
    </row>
    <row r="75" s="72" customFormat="1" ht="36" spans="1:18">
      <c r="A75" s="82">
        <v>185</v>
      </c>
      <c r="B75" s="128" t="s">
        <v>128</v>
      </c>
      <c r="C75" s="129" t="s">
        <v>754</v>
      </c>
      <c r="D75" s="134" t="s">
        <v>285</v>
      </c>
      <c r="E75" s="128" t="s">
        <v>389</v>
      </c>
      <c r="F75" s="135" t="s">
        <v>390</v>
      </c>
      <c r="G75" s="131">
        <v>10</v>
      </c>
      <c r="H75" s="131">
        <v>10</v>
      </c>
      <c r="I75" s="184">
        <v>1</v>
      </c>
      <c r="J75" s="131">
        <v>0</v>
      </c>
      <c r="K75" s="185">
        <v>0</v>
      </c>
      <c r="L75" s="128" t="s">
        <v>755</v>
      </c>
      <c r="M75" s="186"/>
      <c r="N75" s="186"/>
      <c r="O75" s="186"/>
      <c r="P75" s="187"/>
      <c r="Q75" s="187"/>
      <c r="R75" s="126" t="s">
        <v>111</v>
      </c>
    </row>
    <row r="76" s="72" customFormat="1" ht="48" spans="1:18">
      <c r="A76" s="82">
        <v>186</v>
      </c>
      <c r="B76" s="128" t="s">
        <v>128</v>
      </c>
      <c r="C76" s="129" t="s">
        <v>754</v>
      </c>
      <c r="D76" s="134" t="s">
        <v>285</v>
      </c>
      <c r="E76" s="128" t="s">
        <v>389</v>
      </c>
      <c r="F76" s="135" t="s">
        <v>756</v>
      </c>
      <c r="G76" s="131">
        <v>5</v>
      </c>
      <c r="H76" s="131">
        <v>5</v>
      </c>
      <c r="I76" s="184">
        <v>1</v>
      </c>
      <c r="J76" s="131">
        <v>0</v>
      </c>
      <c r="K76" s="185">
        <v>0</v>
      </c>
      <c r="L76" s="128" t="s">
        <v>755</v>
      </c>
      <c r="M76" s="186"/>
      <c r="N76" s="186"/>
      <c r="O76" s="186"/>
      <c r="P76" s="187"/>
      <c r="Q76" s="187"/>
      <c r="R76" s="126" t="s">
        <v>111</v>
      </c>
    </row>
    <row r="77" s="72" customFormat="1" ht="36" spans="1:18">
      <c r="A77" s="82">
        <v>187</v>
      </c>
      <c r="B77" s="128" t="s">
        <v>128</v>
      </c>
      <c r="C77" s="129" t="s">
        <v>754</v>
      </c>
      <c r="D77" s="134" t="s">
        <v>285</v>
      </c>
      <c r="E77" s="128" t="s">
        <v>389</v>
      </c>
      <c r="F77" s="135" t="s">
        <v>757</v>
      </c>
      <c r="G77" s="131">
        <v>7</v>
      </c>
      <c r="H77" s="131">
        <v>7</v>
      </c>
      <c r="I77" s="184">
        <v>1</v>
      </c>
      <c r="J77" s="131">
        <v>0</v>
      </c>
      <c r="K77" s="185">
        <v>0</v>
      </c>
      <c r="L77" s="128" t="s">
        <v>755</v>
      </c>
      <c r="M77" s="186"/>
      <c r="N77" s="186"/>
      <c r="O77" s="186"/>
      <c r="P77" s="187"/>
      <c r="Q77" s="187"/>
      <c r="R77" s="126" t="s">
        <v>111</v>
      </c>
    </row>
    <row r="78" s="72" customFormat="1" ht="36" spans="1:18">
      <c r="A78" s="82">
        <v>188</v>
      </c>
      <c r="B78" s="128" t="s">
        <v>128</v>
      </c>
      <c r="C78" s="129" t="s">
        <v>754</v>
      </c>
      <c r="D78" s="134" t="s">
        <v>285</v>
      </c>
      <c r="E78" s="128" t="s">
        <v>389</v>
      </c>
      <c r="F78" s="135" t="s">
        <v>393</v>
      </c>
      <c r="G78" s="131">
        <v>20</v>
      </c>
      <c r="H78" s="131">
        <v>20</v>
      </c>
      <c r="I78" s="184">
        <v>1</v>
      </c>
      <c r="J78" s="131">
        <v>10</v>
      </c>
      <c r="K78" s="185">
        <v>0.5</v>
      </c>
      <c r="L78" s="128" t="s">
        <v>755</v>
      </c>
      <c r="M78" s="186"/>
      <c r="N78" s="186"/>
      <c r="O78" s="186"/>
      <c r="P78" s="187"/>
      <c r="Q78" s="187"/>
      <c r="R78" s="126" t="s">
        <v>111</v>
      </c>
    </row>
    <row r="79" s="72" customFormat="1" ht="48" spans="1:18">
      <c r="A79" s="82">
        <v>189</v>
      </c>
      <c r="B79" s="128" t="s">
        <v>128</v>
      </c>
      <c r="C79" s="129" t="s">
        <v>754</v>
      </c>
      <c r="D79" s="134" t="s">
        <v>285</v>
      </c>
      <c r="E79" s="128" t="s">
        <v>389</v>
      </c>
      <c r="F79" s="135" t="s">
        <v>758</v>
      </c>
      <c r="G79" s="131">
        <v>6</v>
      </c>
      <c r="H79" s="131">
        <v>6</v>
      </c>
      <c r="I79" s="184">
        <v>1</v>
      </c>
      <c r="J79" s="131">
        <v>0</v>
      </c>
      <c r="K79" s="185">
        <v>0</v>
      </c>
      <c r="L79" s="128" t="s">
        <v>755</v>
      </c>
      <c r="M79" s="186"/>
      <c r="N79" s="186"/>
      <c r="O79" s="186"/>
      <c r="P79" s="187"/>
      <c r="Q79" s="187"/>
      <c r="R79" s="126" t="s">
        <v>111</v>
      </c>
    </row>
    <row r="80" s="72" customFormat="1" ht="36" spans="1:18">
      <c r="A80" s="82">
        <v>196</v>
      </c>
      <c r="B80" s="133" t="s">
        <v>128</v>
      </c>
      <c r="C80" s="136" t="s">
        <v>759</v>
      </c>
      <c r="D80" s="130" t="s">
        <v>285</v>
      </c>
      <c r="E80" s="133" t="s">
        <v>760</v>
      </c>
      <c r="F80" s="137" t="s">
        <v>761</v>
      </c>
      <c r="G80" s="131">
        <v>10</v>
      </c>
      <c r="H80" s="131">
        <v>10</v>
      </c>
      <c r="I80" s="184">
        <v>1</v>
      </c>
      <c r="J80" s="131">
        <v>0</v>
      </c>
      <c r="K80" s="185">
        <v>0</v>
      </c>
      <c r="L80" s="128" t="s">
        <v>762</v>
      </c>
      <c r="M80" s="186"/>
      <c r="N80" s="186"/>
      <c r="O80" s="186"/>
      <c r="P80" s="187"/>
      <c r="Q80" s="187"/>
      <c r="R80" s="126" t="s">
        <v>111</v>
      </c>
    </row>
    <row r="81" s="72" customFormat="1" ht="36" spans="1:18">
      <c r="A81" s="82">
        <v>199</v>
      </c>
      <c r="B81" s="133" t="s">
        <v>128</v>
      </c>
      <c r="C81" s="136" t="s">
        <v>759</v>
      </c>
      <c r="D81" s="130" t="s">
        <v>285</v>
      </c>
      <c r="E81" s="133" t="s">
        <v>760</v>
      </c>
      <c r="F81" s="137" t="s">
        <v>397</v>
      </c>
      <c r="G81" s="131">
        <v>10</v>
      </c>
      <c r="H81" s="131">
        <v>10</v>
      </c>
      <c r="I81" s="184">
        <v>1</v>
      </c>
      <c r="J81" s="131">
        <v>0</v>
      </c>
      <c r="K81" s="185">
        <v>0</v>
      </c>
      <c r="L81" s="128" t="s">
        <v>762</v>
      </c>
      <c r="M81" s="186"/>
      <c r="N81" s="186"/>
      <c r="O81" s="186"/>
      <c r="P81" s="187"/>
      <c r="Q81" s="187"/>
      <c r="R81" s="126" t="s">
        <v>111</v>
      </c>
    </row>
    <row r="82" s="72" customFormat="1" ht="36" spans="1:18">
      <c r="A82" s="82">
        <v>206</v>
      </c>
      <c r="B82" s="128" t="s">
        <v>128</v>
      </c>
      <c r="C82" s="132" t="s">
        <v>763</v>
      </c>
      <c r="D82" s="130" t="s">
        <v>283</v>
      </c>
      <c r="E82" s="128" t="s">
        <v>398</v>
      </c>
      <c r="F82" s="128" t="s">
        <v>399</v>
      </c>
      <c r="G82" s="131">
        <v>100</v>
      </c>
      <c r="H82" s="131">
        <v>100</v>
      </c>
      <c r="I82" s="184">
        <v>1</v>
      </c>
      <c r="J82" s="131">
        <v>50</v>
      </c>
      <c r="K82" s="185">
        <v>0.5</v>
      </c>
      <c r="L82" s="128" t="s">
        <v>764</v>
      </c>
      <c r="M82" s="186">
        <v>112.6</v>
      </c>
      <c r="N82" s="186">
        <v>112.6</v>
      </c>
      <c r="O82" s="186">
        <v>112.6</v>
      </c>
      <c r="P82" s="187"/>
      <c r="Q82" s="187"/>
      <c r="R82" s="126" t="s">
        <v>111</v>
      </c>
    </row>
    <row r="83" s="72" customFormat="1" ht="48" spans="1:18">
      <c r="A83" s="82">
        <v>213</v>
      </c>
      <c r="B83" s="133" t="s">
        <v>128</v>
      </c>
      <c r="C83" s="136" t="s">
        <v>765</v>
      </c>
      <c r="D83" s="133" t="s">
        <v>287</v>
      </c>
      <c r="E83" s="133" t="s">
        <v>301</v>
      </c>
      <c r="F83" s="138" t="s">
        <v>401</v>
      </c>
      <c r="G83" s="131">
        <v>60</v>
      </c>
      <c r="H83" s="131">
        <v>60</v>
      </c>
      <c r="I83" s="184">
        <v>1</v>
      </c>
      <c r="J83" s="131">
        <v>0</v>
      </c>
      <c r="K83" s="185">
        <v>0</v>
      </c>
      <c r="L83" s="128" t="s">
        <v>766</v>
      </c>
      <c r="M83" s="186"/>
      <c r="N83" s="186"/>
      <c r="O83" s="186"/>
      <c r="P83" s="187"/>
      <c r="Q83" s="187"/>
      <c r="R83" s="126" t="s">
        <v>111</v>
      </c>
    </row>
    <row r="84" s="72" customFormat="1" ht="60" spans="1:18">
      <c r="A84" s="82">
        <v>214</v>
      </c>
      <c r="B84" s="128" t="s">
        <v>128</v>
      </c>
      <c r="C84" s="132" t="s">
        <v>767</v>
      </c>
      <c r="D84" s="130" t="s">
        <v>288</v>
      </c>
      <c r="E84" s="128" t="s">
        <v>768</v>
      </c>
      <c r="F84" s="128" t="s">
        <v>387</v>
      </c>
      <c r="G84" s="131">
        <v>8</v>
      </c>
      <c r="H84" s="131">
        <v>8</v>
      </c>
      <c r="I84" s="184">
        <v>1</v>
      </c>
      <c r="J84" s="131">
        <v>0</v>
      </c>
      <c r="K84" s="185">
        <v>0</v>
      </c>
      <c r="L84" s="128"/>
      <c r="M84" s="186"/>
      <c r="N84" s="186"/>
      <c r="O84" s="186"/>
      <c r="P84" s="187"/>
      <c r="Q84" s="187"/>
      <c r="R84" s="126" t="s">
        <v>111</v>
      </c>
    </row>
    <row r="85" s="72" customFormat="1" ht="48" spans="1:18">
      <c r="A85" s="88">
        <v>217</v>
      </c>
      <c r="B85" s="139" t="s">
        <v>129</v>
      </c>
      <c r="C85" s="133" t="s">
        <v>679</v>
      </c>
      <c r="D85" s="140" t="s">
        <v>285</v>
      </c>
      <c r="E85" s="141" t="s">
        <v>769</v>
      </c>
      <c r="F85" s="142" t="s">
        <v>770</v>
      </c>
      <c r="G85" s="143">
        <v>45</v>
      </c>
      <c r="H85" s="144">
        <v>45</v>
      </c>
      <c r="I85" s="190">
        <v>1</v>
      </c>
      <c r="J85" s="144">
        <v>0</v>
      </c>
      <c r="K85" s="190">
        <v>0</v>
      </c>
      <c r="L85" s="133" t="s">
        <v>771</v>
      </c>
      <c r="M85" s="186"/>
      <c r="N85" s="186"/>
      <c r="O85" s="186"/>
      <c r="P85" s="128"/>
      <c r="Q85" s="187"/>
      <c r="R85" s="126" t="s">
        <v>111</v>
      </c>
    </row>
    <row r="86" s="72" customFormat="1" ht="60" spans="1:18">
      <c r="A86" s="82">
        <v>219</v>
      </c>
      <c r="B86" s="145" t="s">
        <v>129</v>
      </c>
      <c r="C86" s="145" t="s">
        <v>772</v>
      </c>
      <c r="D86" s="145" t="s">
        <v>285</v>
      </c>
      <c r="E86" s="145" t="s">
        <v>403</v>
      </c>
      <c r="F86" s="118" t="s">
        <v>404</v>
      </c>
      <c r="G86" s="146">
        <v>294</v>
      </c>
      <c r="H86" s="147">
        <v>294</v>
      </c>
      <c r="I86" s="191">
        <v>1</v>
      </c>
      <c r="J86" s="147">
        <v>245.7145</v>
      </c>
      <c r="K86" s="191">
        <v>0.835763605442177</v>
      </c>
      <c r="L86" s="145" t="s">
        <v>773</v>
      </c>
      <c r="M86" s="188"/>
      <c r="N86" s="186"/>
      <c r="O86" s="186"/>
      <c r="P86" s="128"/>
      <c r="Q86" s="187"/>
      <c r="R86" s="126" t="s">
        <v>111</v>
      </c>
    </row>
    <row r="87" s="72" customFormat="1" ht="108" spans="1:18">
      <c r="A87" s="148">
        <v>220</v>
      </c>
      <c r="B87" s="149" t="s">
        <v>129</v>
      </c>
      <c r="C87" s="150" t="s">
        <v>772</v>
      </c>
      <c r="D87" s="149" t="s">
        <v>285</v>
      </c>
      <c r="E87" s="151" t="s">
        <v>406</v>
      </c>
      <c r="F87" s="152" t="s">
        <v>404</v>
      </c>
      <c r="G87" s="153">
        <v>55</v>
      </c>
      <c r="H87" s="154">
        <v>55</v>
      </c>
      <c r="I87" s="192">
        <v>1</v>
      </c>
      <c r="J87" s="154">
        <v>46</v>
      </c>
      <c r="K87" s="192">
        <v>0.836363636363636</v>
      </c>
      <c r="L87" s="149" t="s">
        <v>407</v>
      </c>
      <c r="M87" s="186"/>
      <c r="N87" s="186"/>
      <c r="O87" s="186"/>
      <c r="P87" s="128"/>
      <c r="Q87" s="187"/>
      <c r="R87" s="126" t="s">
        <v>111</v>
      </c>
    </row>
    <row r="88" s="72" customFormat="1" ht="72" spans="1:18">
      <c r="A88" s="82">
        <v>221</v>
      </c>
      <c r="B88" s="128" t="s">
        <v>129</v>
      </c>
      <c r="C88" s="128" t="s">
        <v>651</v>
      </c>
      <c r="D88" s="140" t="s">
        <v>285</v>
      </c>
      <c r="E88" s="155" t="s">
        <v>774</v>
      </c>
      <c r="F88" s="152" t="s">
        <v>409</v>
      </c>
      <c r="G88" s="156">
        <v>13.5</v>
      </c>
      <c r="H88" s="156">
        <v>13.5</v>
      </c>
      <c r="I88" s="193">
        <v>1</v>
      </c>
      <c r="J88" s="159">
        <v>13.3</v>
      </c>
      <c r="K88" s="193">
        <v>0.985185185185185</v>
      </c>
      <c r="L88" s="128" t="s">
        <v>775</v>
      </c>
      <c r="M88" s="186"/>
      <c r="N88" s="186"/>
      <c r="O88" s="186"/>
      <c r="P88" s="128"/>
      <c r="Q88" s="187"/>
      <c r="R88" s="126" t="s">
        <v>111</v>
      </c>
    </row>
    <row r="89" s="72" customFormat="1" ht="36" spans="1:18">
      <c r="A89" s="82">
        <v>223</v>
      </c>
      <c r="B89" s="128" t="s">
        <v>129</v>
      </c>
      <c r="C89" s="128" t="s">
        <v>651</v>
      </c>
      <c r="D89" s="140" t="s">
        <v>285</v>
      </c>
      <c r="E89" s="151" t="s">
        <v>408</v>
      </c>
      <c r="F89" s="152" t="s">
        <v>409</v>
      </c>
      <c r="G89" s="157">
        <v>2</v>
      </c>
      <c r="H89" s="157">
        <v>2</v>
      </c>
      <c r="I89" s="193">
        <v>1</v>
      </c>
      <c r="J89" s="159">
        <v>0</v>
      </c>
      <c r="K89" s="193">
        <v>0</v>
      </c>
      <c r="L89" s="128" t="s">
        <v>776</v>
      </c>
      <c r="M89" s="186"/>
      <c r="N89" s="186"/>
      <c r="O89" s="186"/>
      <c r="P89" s="128"/>
      <c r="Q89" s="187"/>
      <c r="R89" s="126" t="s">
        <v>111</v>
      </c>
    </row>
    <row r="90" s="72" customFormat="1" ht="48" spans="1:18">
      <c r="A90" s="82">
        <v>228</v>
      </c>
      <c r="B90" s="133" t="s">
        <v>129</v>
      </c>
      <c r="C90" s="133" t="s">
        <v>726</v>
      </c>
      <c r="D90" s="150" t="s">
        <v>285</v>
      </c>
      <c r="E90" s="141" t="s">
        <v>777</v>
      </c>
      <c r="F90" s="158" t="s">
        <v>616</v>
      </c>
      <c r="G90" s="159">
        <v>15</v>
      </c>
      <c r="H90" s="159">
        <v>15</v>
      </c>
      <c r="I90" s="193">
        <v>1</v>
      </c>
      <c r="J90" s="159">
        <v>8</v>
      </c>
      <c r="K90" s="194">
        <v>0.533333333333333</v>
      </c>
      <c r="L90" s="137" t="s">
        <v>778</v>
      </c>
      <c r="M90" s="188"/>
      <c r="N90" s="186"/>
      <c r="O90" s="186"/>
      <c r="P90" s="128"/>
      <c r="Q90" s="187"/>
      <c r="R90" s="126" t="s">
        <v>111</v>
      </c>
    </row>
    <row r="91" s="72" customFormat="1" ht="36" spans="1:18">
      <c r="A91" s="82">
        <v>250</v>
      </c>
      <c r="B91" s="133" t="s">
        <v>129</v>
      </c>
      <c r="C91" s="133" t="s">
        <v>664</v>
      </c>
      <c r="D91" s="140" t="s">
        <v>287</v>
      </c>
      <c r="E91" s="141" t="s">
        <v>301</v>
      </c>
      <c r="F91" s="158" t="s">
        <v>608</v>
      </c>
      <c r="G91" s="157">
        <v>10</v>
      </c>
      <c r="H91" s="144">
        <v>10</v>
      </c>
      <c r="I91" s="190">
        <v>1</v>
      </c>
      <c r="J91" s="144">
        <v>0</v>
      </c>
      <c r="K91" s="190">
        <v>0</v>
      </c>
      <c r="L91" s="128" t="s">
        <v>609</v>
      </c>
      <c r="M91" s="195"/>
      <c r="N91" s="195"/>
      <c r="O91" s="186"/>
      <c r="P91" s="128"/>
      <c r="Q91" s="187"/>
      <c r="R91" s="126" t="s">
        <v>111</v>
      </c>
    </row>
    <row r="92" s="72" customFormat="1" ht="36" spans="1:18">
      <c r="A92" s="82">
        <v>251</v>
      </c>
      <c r="B92" s="133" t="s">
        <v>129</v>
      </c>
      <c r="C92" s="133" t="s">
        <v>664</v>
      </c>
      <c r="D92" s="140" t="s">
        <v>287</v>
      </c>
      <c r="E92" s="141" t="s">
        <v>301</v>
      </c>
      <c r="F92" s="160" t="s">
        <v>610</v>
      </c>
      <c r="G92" s="157">
        <v>15</v>
      </c>
      <c r="H92" s="144">
        <v>15</v>
      </c>
      <c r="I92" s="190">
        <v>1</v>
      </c>
      <c r="J92" s="144">
        <v>0</v>
      </c>
      <c r="K92" s="190">
        <v>0</v>
      </c>
      <c r="L92" s="128" t="s">
        <v>609</v>
      </c>
      <c r="M92" s="195"/>
      <c r="N92" s="195"/>
      <c r="O92" s="186"/>
      <c r="P92" s="128"/>
      <c r="Q92" s="187"/>
      <c r="R92" s="126" t="s">
        <v>111</v>
      </c>
    </row>
    <row r="93" s="72" customFormat="1" ht="36" spans="1:18">
      <c r="A93" s="82">
        <v>254</v>
      </c>
      <c r="B93" s="133" t="s">
        <v>129</v>
      </c>
      <c r="C93" s="133" t="s">
        <v>664</v>
      </c>
      <c r="D93" s="140" t="s">
        <v>287</v>
      </c>
      <c r="E93" s="141" t="s">
        <v>301</v>
      </c>
      <c r="F93" s="160" t="s">
        <v>611</v>
      </c>
      <c r="G93" s="157">
        <v>10</v>
      </c>
      <c r="H93" s="144">
        <v>10</v>
      </c>
      <c r="I93" s="190">
        <v>1</v>
      </c>
      <c r="J93" s="144">
        <v>0</v>
      </c>
      <c r="K93" s="190">
        <v>0</v>
      </c>
      <c r="L93" s="128" t="s">
        <v>609</v>
      </c>
      <c r="M93" s="195"/>
      <c r="N93" s="195"/>
      <c r="O93" s="186"/>
      <c r="P93" s="128"/>
      <c r="Q93" s="187"/>
      <c r="R93" s="126" t="s">
        <v>111</v>
      </c>
    </row>
    <row r="94" s="72" customFormat="1" ht="60" spans="1:18">
      <c r="A94" s="82">
        <v>256</v>
      </c>
      <c r="B94" s="128" t="s">
        <v>129</v>
      </c>
      <c r="C94" s="128" t="s">
        <v>665</v>
      </c>
      <c r="D94" s="128" t="s">
        <v>288</v>
      </c>
      <c r="E94" s="137" t="s">
        <v>768</v>
      </c>
      <c r="F94" s="161" t="s">
        <v>421</v>
      </c>
      <c r="G94" s="156">
        <v>11</v>
      </c>
      <c r="H94" s="159">
        <v>11</v>
      </c>
      <c r="I94" s="193">
        <v>1</v>
      </c>
      <c r="J94" s="159">
        <v>8.0415</v>
      </c>
      <c r="K94" s="193">
        <v>0.731045454545454</v>
      </c>
      <c r="L94" s="128" t="s">
        <v>422</v>
      </c>
      <c r="M94" s="186"/>
      <c r="N94" s="186"/>
      <c r="O94" s="186"/>
      <c r="P94" s="128"/>
      <c r="Q94" s="187"/>
      <c r="R94" s="126" t="s">
        <v>111</v>
      </c>
    </row>
    <row r="95" s="72" customFormat="1" ht="48" spans="1:18">
      <c r="A95" s="82">
        <v>264</v>
      </c>
      <c r="B95" s="162" t="s">
        <v>130</v>
      </c>
      <c r="C95" s="128" t="s">
        <v>651</v>
      </c>
      <c r="D95" s="135" t="s">
        <v>285</v>
      </c>
      <c r="E95" s="137" t="s">
        <v>779</v>
      </c>
      <c r="F95" s="163" t="s">
        <v>780</v>
      </c>
      <c r="G95" s="164">
        <v>4</v>
      </c>
      <c r="H95" s="164">
        <v>4</v>
      </c>
      <c r="I95" s="193">
        <v>1</v>
      </c>
      <c r="J95" s="196">
        <v>3.2555</v>
      </c>
      <c r="K95" s="193">
        <v>0.813875</v>
      </c>
      <c r="L95" s="128" t="s">
        <v>781</v>
      </c>
      <c r="M95" s="186"/>
      <c r="N95" s="186"/>
      <c r="O95" s="186"/>
      <c r="P95" s="128"/>
      <c r="Q95" s="187"/>
      <c r="R95" s="126" t="s">
        <v>111</v>
      </c>
    </row>
    <row r="96" s="72" customFormat="1" ht="72" spans="1:18">
      <c r="A96" s="82">
        <v>265</v>
      </c>
      <c r="B96" s="165" t="s">
        <v>130</v>
      </c>
      <c r="C96" s="130" t="s">
        <v>782</v>
      </c>
      <c r="D96" s="166" t="s">
        <v>285</v>
      </c>
      <c r="E96" s="167" t="s">
        <v>423</v>
      </c>
      <c r="F96" s="152" t="s">
        <v>424</v>
      </c>
      <c r="G96" s="164">
        <v>38.4</v>
      </c>
      <c r="H96" s="164">
        <v>38.4</v>
      </c>
      <c r="I96" s="193">
        <v>1</v>
      </c>
      <c r="J96" s="196">
        <v>0</v>
      </c>
      <c r="K96" s="193">
        <v>0</v>
      </c>
      <c r="L96" s="128" t="s">
        <v>413</v>
      </c>
      <c r="M96" s="186">
        <v>12.8</v>
      </c>
      <c r="N96" s="186">
        <v>12.8</v>
      </c>
      <c r="O96" s="186">
        <v>0</v>
      </c>
      <c r="P96" s="128" t="s">
        <v>783</v>
      </c>
      <c r="Q96" s="187"/>
      <c r="R96" s="126" t="s">
        <v>111</v>
      </c>
    </row>
    <row r="97" s="72" customFormat="1" ht="36" spans="1:18">
      <c r="A97" s="82">
        <v>267</v>
      </c>
      <c r="B97" s="165" t="s">
        <v>130</v>
      </c>
      <c r="C97" s="130" t="s">
        <v>784</v>
      </c>
      <c r="D97" s="168" t="s">
        <v>285</v>
      </c>
      <c r="E97" s="167" t="s">
        <v>612</v>
      </c>
      <c r="F97" s="152" t="s">
        <v>427</v>
      </c>
      <c r="G97" s="164">
        <v>46</v>
      </c>
      <c r="H97" s="164">
        <v>46</v>
      </c>
      <c r="I97" s="193">
        <v>1</v>
      </c>
      <c r="J97" s="196">
        <v>0</v>
      </c>
      <c r="K97" s="193">
        <v>0</v>
      </c>
      <c r="L97" s="128" t="s">
        <v>785</v>
      </c>
      <c r="M97" s="186"/>
      <c r="N97" s="186"/>
      <c r="O97" s="186"/>
      <c r="P97" s="128"/>
      <c r="Q97" s="187"/>
      <c r="R97" s="126" t="s">
        <v>111</v>
      </c>
    </row>
    <row r="98" s="72" customFormat="1" ht="48" spans="1:18">
      <c r="A98" s="82">
        <v>268</v>
      </c>
      <c r="B98" s="162" t="s">
        <v>130</v>
      </c>
      <c r="C98" s="128" t="s">
        <v>653</v>
      </c>
      <c r="D98" s="135" t="s">
        <v>285</v>
      </c>
      <c r="E98" s="167" t="s">
        <v>554</v>
      </c>
      <c r="F98" s="152" t="s">
        <v>427</v>
      </c>
      <c r="G98" s="164">
        <v>10</v>
      </c>
      <c r="H98" s="164">
        <v>10</v>
      </c>
      <c r="I98" s="193">
        <v>1</v>
      </c>
      <c r="J98" s="196">
        <v>0</v>
      </c>
      <c r="K98" s="193">
        <v>0</v>
      </c>
      <c r="L98" s="128" t="s">
        <v>786</v>
      </c>
      <c r="M98" s="186"/>
      <c r="N98" s="186"/>
      <c r="O98" s="186"/>
      <c r="P98" s="128"/>
      <c r="Q98" s="187"/>
      <c r="R98" s="126" t="s">
        <v>111</v>
      </c>
    </row>
    <row r="99" s="72" customFormat="1" ht="36" spans="1:18">
      <c r="A99" s="82">
        <v>269</v>
      </c>
      <c r="B99" s="162" t="s">
        <v>130</v>
      </c>
      <c r="C99" s="128" t="s">
        <v>653</v>
      </c>
      <c r="D99" s="135" t="s">
        <v>285</v>
      </c>
      <c r="E99" s="167" t="s">
        <v>411</v>
      </c>
      <c r="F99" s="152" t="s">
        <v>427</v>
      </c>
      <c r="G99" s="164">
        <v>6</v>
      </c>
      <c r="H99" s="164">
        <v>6</v>
      </c>
      <c r="I99" s="193">
        <v>1</v>
      </c>
      <c r="J99" s="196">
        <v>0</v>
      </c>
      <c r="K99" s="193">
        <v>0</v>
      </c>
      <c r="L99" s="128" t="s">
        <v>787</v>
      </c>
      <c r="M99" s="186">
        <v>4.9</v>
      </c>
      <c r="N99" s="186">
        <v>4.9</v>
      </c>
      <c r="O99" s="186">
        <v>4.9</v>
      </c>
      <c r="P99" s="128"/>
      <c r="Q99" s="187"/>
      <c r="R99" s="126" t="s">
        <v>111</v>
      </c>
    </row>
    <row r="100" s="72" customFormat="1" ht="36" spans="1:18">
      <c r="A100" s="82">
        <v>270</v>
      </c>
      <c r="B100" s="162" t="s">
        <v>130</v>
      </c>
      <c r="C100" s="128" t="s">
        <v>653</v>
      </c>
      <c r="D100" s="135" t="s">
        <v>285</v>
      </c>
      <c r="E100" s="169" t="s">
        <v>333</v>
      </c>
      <c r="F100" s="152" t="s">
        <v>427</v>
      </c>
      <c r="G100" s="164">
        <v>48</v>
      </c>
      <c r="H100" s="164">
        <v>48</v>
      </c>
      <c r="I100" s="193">
        <v>1</v>
      </c>
      <c r="J100" s="196">
        <v>0</v>
      </c>
      <c r="K100" s="193">
        <v>0</v>
      </c>
      <c r="L100" s="128" t="s">
        <v>786</v>
      </c>
      <c r="M100" s="186"/>
      <c r="N100" s="186"/>
      <c r="O100" s="186"/>
      <c r="P100" s="128"/>
      <c r="Q100" s="187"/>
      <c r="R100" s="126" t="s">
        <v>111</v>
      </c>
    </row>
    <row r="101" s="72" customFormat="1" ht="36" spans="1:18">
      <c r="A101" s="82">
        <v>271</v>
      </c>
      <c r="B101" s="165" t="s">
        <v>130</v>
      </c>
      <c r="C101" s="130" t="s">
        <v>788</v>
      </c>
      <c r="D101" s="168" t="s">
        <v>285</v>
      </c>
      <c r="E101" s="167" t="s">
        <v>426</v>
      </c>
      <c r="F101" s="170" t="s">
        <v>619</v>
      </c>
      <c r="G101" s="164">
        <v>20</v>
      </c>
      <c r="H101" s="164">
        <v>20</v>
      </c>
      <c r="I101" s="193">
        <v>1</v>
      </c>
      <c r="J101" s="196">
        <v>4.5711</v>
      </c>
      <c r="K101" s="193">
        <v>0.228555</v>
      </c>
      <c r="L101" s="141" t="s">
        <v>428</v>
      </c>
      <c r="M101" s="186"/>
      <c r="N101" s="186"/>
      <c r="O101" s="186"/>
      <c r="P101" s="128"/>
      <c r="Q101" s="187"/>
      <c r="R101" s="126" t="s">
        <v>111</v>
      </c>
    </row>
    <row r="102" s="72" customFormat="1" ht="72" spans="1:18">
      <c r="A102" s="82">
        <v>288</v>
      </c>
      <c r="B102" s="128" t="s">
        <v>130</v>
      </c>
      <c r="C102" s="128" t="s">
        <v>656</v>
      </c>
      <c r="D102" s="135" t="s">
        <v>283</v>
      </c>
      <c r="E102" s="135" t="s">
        <v>429</v>
      </c>
      <c r="F102" s="152" t="s">
        <v>430</v>
      </c>
      <c r="G102" s="164">
        <v>100</v>
      </c>
      <c r="H102" s="164">
        <v>100</v>
      </c>
      <c r="I102" s="193">
        <v>1</v>
      </c>
      <c r="J102" s="196">
        <v>50</v>
      </c>
      <c r="K102" s="193">
        <v>0.5</v>
      </c>
      <c r="L102" s="128" t="s">
        <v>789</v>
      </c>
      <c r="M102" s="186"/>
      <c r="N102" s="186"/>
      <c r="O102" s="186"/>
      <c r="P102" s="128"/>
      <c r="Q102" s="187"/>
      <c r="R102" s="126" t="s">
        <v>111</v>
      </c>
    </row>
    <row r="103" s="72" customFormat="1" ht="72" spans="1:18">
      <c r="A103" s="82">
        <v>289</v>
      </c>
      <c r="B103" s="128" t="s">
        <v>130</v>
      </c>
      <c r="C103" s="128" t="s">
        <v>656</v>
      </c>
      <c r="D103" s="135" t="s">
        <v>283</v>
      </c>
      <c r="E103" s="135" t="s">
        <v>432</v>
      </c>
      <c r="F103" s="152" t="s">
        <v>433</v>
      </c>
      <c r="G103" s="164">
        <v>100</v>
      </c>
      <c r="H103" s="164">
        <v>100</v>
      </c>
      <c r="I103" s="193">
        <v>1</v>
      </c>
      <c r="J103" s="196">
        <v>50</v>
      </c>
      <c r="K103" s="193">
        <v>0.5</v>
      </c>
      <c r="L103" s="128" t="s">
        <v>789</v>
      </c>
      <c r="M103" s="186"/>
      <c r="N103" s="186"/>
      <c r="O103" s="186"/>
      <c r="P103" s="128"/>
      <c r="Q103" s="187"/>
      <c r="R103" s="126" t="s">
        <v>111</v>
      </c>
    </row>
    <row r="104" s="72" customFormat="1" ht="36" spans="1:18">
      <c r="A104" s="82">
        <v>290</v>
      </c>
      <c r="B104" s="128" t="s">
        <v>130</v>
      </c>
      <c r="C104" s="128" t="s">
        <v>656</v>
      </c>
      <c r="D104" s="135" t="s">
        <v>283</v>
      </c>
      <c r="E104" s="171" t="s">
        <v>435</v>
      </c>
      <c r="F104" s="172" t="s">
        <v>436</v>
      </c>
      <c r="G104" s="164">
        <v>100</v>
      </c>
      <c r="H104" s="164">
        <v>100</v>
      </c>
      <c r="I104" s="193">
        <v>1</v>
      </c>
      <c r="J104" s="196">
        <v>0</v>
      </c>
      <c r="K104" s="193">
        <v>0</v>
      </c>
      <c r="L104" s="128" t="s">
        <v>790</v>
      </c>
      <c r="M104" s="186">
        <v>103.8</v>
      </c>
      <c r="N104" s="186">
        <v>103.8</v>
      </c>
      <c r="O104" s="186">
        <v>103.8</v>
      </c>
      <c r="P104" s="128"/>
      <c r="Q104" s="187"/>
      <c r="R104" s="126" t="s">
        <v>111</v>
      </c>
    </row>
    <row r="105" s="72" customFormat="1" ht="48" spans="1:18">
      <c r="A105" s="82">
        <v>299</v>
      </c>
      <c r="B105" s="128" t="s">
        <v>131</v>
      </c>
      <c r="C105" s="130" t="s">
        <v>791</v>
      </c>
      <c r="D105" s="128" t="s">
        <v>285</v>
      </c>
      <c r="E105" s="137" t="s">
        <v>792</v>
      </c>
      <c r="F105" s="170" t="s">
        <v>495</v>
      </c>
      <c r="G105" s="164">
        <v>0</v>
      </c>
      <c r="H105" s="164">
        <v>0</v>
      </c>
      <c r="I105" s="193"/>
      <c r="J105" s="164">
        <v>0</v>
      </c>
      <c r="K105" s="193"/>
      <c r="L105" s="128"/>
      <c r="M105" s="186"/>
      <c r="N105" s="186"/>
      <c r="O105" s="186"/>
      <c r="P105" s="128"/>
      <c r="Q105" s="187"/>
      <c r="R105" s="126" t="s">
        <v>111</v>
      </c>
    </row>
    <row r="106" s="72" customFormat="1" ht="108" spans="1:18">
      <c r="A106" s="82">
        <v>301</v>
      </c>
      <c r="B106" s="128" t="s">
        <v>131</v>
      </c>
      <c r="C106" s="128" t="s">
        <v>729</v>
      </c>
      <c r="D106" s="128" t="s">
        <v>285</v>
      </c>
      <c r="E106" s="137" t="s">
        <v>406</v>
      </c>
      <c r="F106" s="173" t="s">
        <v>567</v>
      </c>
      <c r="G106" s="164">
        <v>21</v>
      </c>
      <c r="H106" s="164">
        <v>21</v>
      </c>
      <c r="I106" s="193">
        <v>1</v>
      </c>
      <c r="J106" s="164">
        <v>0</v>
      </c>
      <c r="K106" s="193">
        <v>0</v>
      </c>
      <c r="L106" s="128" t="s">
        <v>793</v>
      </c>
      <c r="M106" s="186"/>
      <c r="N106" s="186"/>
      <c r="O106" s="186"/>
      <c r="P106" s="128"/>
      <c r="Q106" s="187"/>
      <c r="R106" s="126" t="s">
        <v>111</v>
      </c>
    </row>
    <row r="107" s="72" customFormat="1" ht="84" spans="1:18">
      <c r="A107" s="82">
        <v>302</v>
      </c>
      <c r="B107" s="128" t="s">
        <v>131</v>
      </c>
      <c r="C107" s="128" t="s">
        <v>651</v>
      </c>
      <c r="D107" s="128" t="s">
        <v>285</v>
      </c>
      <c r="E107" s="155" t="s">
        <v>438</v>
      </c>
      <c r="F107" s="152" t="s">
        <v>439</v>
      </c>
      <c r="G107" s="174">
        <v>13.5</v>
      </c>
      <c r="H107" s="164">
        <v>13.5</v>
      </c>
      <c r="I107" s="193">
        <v>1</v>
      </c>
      <c r="J107" s="197">
        <v>0.1854</v>
      </c>
      <c r="K107" s="193">
        <v>0.0137333333333333</v>
      </c>
      <c r="L107" s="128" t="s">
        <v>419</v>
      </c>
      <c r="M107" s="186"/>
      <c r="N107" s="186"/>
      <c r="O107" s="186"/>
      <c r="P107" s="128"/>
      <c r="Q107" s="187"/>
      <c r="R107" s="126" t="s">
        <v>111</v>
      </c>
    </row>
    <row r="108" s="72" customFormat="1" ht="36" spans="1:18">
      <c r="A108" s="82">
        <v>303</v>
      </c>
      <c r="B108" s="128" t="s">
        <v>131</v>
      </c>
      <c r="C108" s="128" t="s">
        <v>651</v>
      </c>
      <c r="D108" s="128" t="s">
        <v>285</v>
      </c>
      <c r="E108" s="137" t="s">
        <v>442</v>
      </c>
      <c r="F108" s="152" t="s">
        <v>439</v>
      </c>
      <c r="G108" s="174">
        <v>12</v>
      </c>
      <c r="H108" s="164">
        <v>12</v>
      </c>
      <c r="I108" s="193">
        <v>1</v>
      </c>
      <c r="J108" s="164">
        <v>2.8</v>
      </c>
      <c r="K108" s="193">
        <v>0.233333333333333</v>
      </c>
      <c r="L108" s="128" t="s">
        <v>794</v>
      </c>
      <c r="M108" s="186"/>
      <c r="N108" s="186"/>
      <c r="O108" s="186"/>
      <c r="P108" s="128"/>
      <c r="Q108" s="187"/>
      <c r="R108" s="126" t="s">
        <v>111</v>
      </c>
    </row>
    <row r="109" s="72" customFormat="1" ht="36" spans="1:18">
      <c r="A109" s="82">
        <v>306</v>
      </c>
      <c r="B109" s="128" t="s">
        <v>131</v>
      </c>
      <c r="C109" s="130" t="s">
        <v>726</v>
      </c>
      <c r="D109" s="128" t="s">
        <v>285</v>
      </c>
      <c r="E109" s="167" t="s">
        <v>615</v>
      </c>
      <c r="F109" s="170" t="s">
        <v>616</v>
      </c>
      <c r="G109" s="164">
        <v>5</v>
      </c>
      <c r="H109" s="164">
        <v>5</v>
      </c>
      <c r="I109" s="193">
        <v>1</v>
      </c>
      <c r="J109" s="164">
        <v>0</v>
      </c>
      <c r="K109" s="193">
        <v>0</v>
      </c>
      <c r="L109" s="128" t="s">
        <v>614</v>
      </c>
      <c r="M109" s="186"/>
      <c r="N109" s="186"/>
      <c r="O109" s="186"/>
      <c r="P109" s="128"/>
      <c r="Q109" s="187"/>
      <c r="R109" s="126" t="s">
        <v>111</v>
      </c>
    </row>
    <row r="110" s="74" customFormat="1" ht="48" spans="1:18">
      <c r="A110" s="82">
        <v>307</v>
      </c>
      <c r="B110" s="128" t="s">
        <v>131</v>
      </c>
      <c r="C110" s="149" t="s">
        <v>653</v>
      </c>
      <c r="D110" s="128" t="s">
        <v>285</v>
      </c>
      <c r="E110" s="155" t="s">
        <v>618</v>
      </c>
      <c r="F110" s="155" t="s">
        <v>619</v>
      </c>
      <c r="G110" s="164">
        <v>10</v>
      </c>
      <c r="H110" s="164">
        <v>10</v>
      </c>
      <c r="I110" s="193">
        <v>1</v>
      </c>
      <c r="J110" s="164">
        <v>0</v>
      </c>
      <c r="K110" s="193">
        <v>0</v>
      </c>
      <c r="L110" s="128" t="s">
        <v>614</v>
      </c>
      <c r="M110" s="186"/>
      <c r="N110" s="186"/>
      <c r="O110" s="186"/>
      <c r="P110" s="128"/>
      <c r="Q110" s="187"/>
      <c r="R110" s="126" t="s">
        <v>111</v>
      </c>
    </row>
    <row r="111" s="74" customFormat="1" ht="72" spans="1:21">
      <c r="A111" s="82">
        <v>336</v>
      </c>
      <c r="B111" s="175" t="s">
        <v>445</v>
      </c>
      <c r="C111" s="176" t="s">
        <v>656</v>
      </c>
      <c r="D111" s="177" t="s">
        <v>283</v>
      </c>
      <c r="E111" s="176" t="s">
        <v>795</v>
      </c>
      <c r="F111" s="176" t="s">
        <v>796</v>
      </c>
      <c r="G111" s="175">
        <v>100</v>
      </c>
      <c r="H111" s="175">
        <v>100</v>
      </c>
      <c r="I111" s="198">
        <v>1</v>
      </c>
      <c r="J111" s="175">
        <v>50</v>
      </c>
      <c r="K111" s="198">
        <v>0.5</v>
      </c>
      <c r="L111" s="199" t="s">
        <v>797</v>
      </c>
      <c r="M111" s="200">
        <v>100</v>
      </c>
      <c r="N111" s="200">
        <v>112.67</v>
      </c>
      <c r="O111" s="200">
        <v>112.67</v>
      </c>
      <c r="P111" s="200"/>
      <c r="Q111" s="176"/>
      <c r="R111" s="126" t="s">
        <v>112</v>
      </c>
      <c r="S111" s="72"/>
      <c r="T111" s="72"/>
      <c r="U111" s="72"/>
    </row>
    <row r="112" s="74" customFormat="1" ht="84" spans="1:21">
      <c r="A112" s="82">
        <v>338</v>
      </c>
      <c r="B112" s="175" t="s">
        <v>445</v>
      </c>
      <c r="C112" s="176" t="s">
        <v>653</v>
      </c>
      <c r="D112" s="177" t="s">
        <v>285</v>
      </c>
      <c r="E112" s="176" t="s">
        <v>446</v>
      </c>
      <c r="F112" s="176" t="s">
        <v>447</v>
      </c>
      <c r="G112" s="175">
        <v>106</v>
      </c>
      <c r="H112" s="175">
        <v>106</v>
      </c>
      <c r="I112" s="198">
        <v>1</v>
      </c>
      <c r="J112" s="175">
        <v>26.9</v>
      </c>
      <c r="K112" s="198">
        <v>0.25377358490566</v>
      </c>
      <c r="L112" s="199" t="s">
        <v>449</v>
      </c>
      <c r="M112" s="200">
        <v>0</v>
      </c>
      <c r="N112" s="200">
        <v>0</v>
      </c>
      <c r="O112" s="200">
        <v>0</v>
      </c>
      <c r="P112" s="200"/>
      <c r="Q112" s="176"/>
      <c r="R112" s="126" t="s">
        <v>112</v>
      </c>
      <c r="S112" s="72"/>
      <c r="T112" s="72"/>
      <c r="U112" s="72"/>
    </row>
    <row r="113" s="74" customFormat="1" ht="108" spans="1:21">
      <c r="A113" s="82">
        <v>347</v>
      </c>
      <c r="B113" s="175" t="s">
        <v>450</v>
      </c>
      <c r="C113" s="176" t="s">
        <v>729</v>
      </c>
      <c r="D113" s="177" t="s">
        <v>285</v>
      </c>
      <c r="E113" s="176" t="s">
        <v>406</v>
      </c>
      <c r="F113" s="176" t="s">
        <v>451</v>
      </c>
      <c r="G113" s="175">
        <v>46</v>
      </c>
      <c r="H113" s="175">
        <v>46</v>
      </c>
      <c r="I113" s="198">
        <v>1</v>
      </c>
      <c r="J113" s="175">
        <v>16.42</v>
      </c>
      <c r="K113" s="198">
        <v>0.35695652173913</v>
      </c>
      <c r="L113" s="176" t="s">
        <v>798</v>
      </c>
      <c r="M113" s="200">
        <v>0</v>
      </c>
      <c r="N113" s="200">
        <v>0</v>
      </c>
      <c r="O113" s="200">
        <v>0</v>
      </c>
      <c r="P113" s="200"/>
      <c r="Q113" s="176"/>
      <c r="R113" s="126" t="s">
        <v>112</v>
      </c>
      <c r="S113" s="72"/>
      <c r="T113" s="72"/>
      <c r="U113" s="72"/>
    </row>
    <row r="114" s="74" customFormat="1" ht="84" spans="1:21">
      <c r="A114" s="82">
        <v>350</v>
      </c>
      <c r="B114" s="175" t="s">
        <v>450</v>
      </c>
      <c r="C114" s="176" t="s">
        <v>656</v>
      </c>
      <c r="D114" s="177" t="s">
        <v>283</v>
      </c>
      <c r="E114" s="176" t="s">
        <v>454</v>
      </c>
      <c r="F114" s="176" t="s">
        <v>455</v>
      </c>
      <c r="G114" s="175">
        <v>100</v>
      </c>
      <c r="H114" s="175">
        <v>0</v>
      </c>
      <c r="I114" s="198">
        <v>0</v>
      </c>
      <c r="J114" s="175">
        <v>0</v>
      </c>
      <c r="K114" s="198">
        <v>0</v>
      </c>
      <c r="L114" s="176" t="s">
        <v>799</v>
      </c>
      <c r="M114" s="200">
        <v>205.63</v>
      </c>
      <c r="N114" s="200">
        <v>205.63</v>
      </c>
      <c r="O114" s="200">
        <v>205.63</v>
      </c>
      <c r="P114" s="200"/>
      <c r="Q114" s="176"/>
      <c r="R114" s="126" t="s">
        <v>112</v>
      </c>
      <c r="S114" s="72"/>
      <c r="T114" s="72"/>
      <c r="U114" s="72"/>
    </row>
    <row r="115" s="74" customFormat="1" ht="36" spans="1:21">
      <c r="A115" s="82">
        <v>351</v>
      </c>
      <c r="B115" s="175" t="s">
        <v>450</v>
      </c>
      <c r="C115" s="176" t="s">
        <v>784</v>
      </c>
      <c r="D115" s="177" t="s">
        <v>285</v>
      </c>
      <c r="E115" s="176" t="s">
        <v>800</v>
      </c>
      <c r="F115" s="176" t="s">
        <v>801</v>
      </c>
      <c r="G115" s="175">
        <v>86</v>
      </c>
      <c r="H115" s="175">
        <v>86</v>
      </c>
      <c r="I115" s="198">
        <v>1</v>
      </c>
      <c r="J115" s="175">
        <v>60</v>
      </c>
      <c r="K115" s="198">
        <v>0.697674418604651</v>
      </c>
      <c r="L115" s="176" t="s">
        <v>802</v>
      </c>
      <c r="M115" s="200">
        <v>0</v>
      </c>
      <c r="N115" s="200">
        <v>0</v>
      </c>
      <c r="O115" s="200">
        <v>0</v>
      </c>
      <c r="P115" s="200"/>
      <c r="Q115" s="176"/>
      <c r="R115" s="126" t="s">
        <v>112</v>
      </c>
      <c r="S115" s="72"/>
      <c r="T115" s="72"/>
      <c r="U115" s="72"/>
    </row>
    <row r="116" s="74" customFormat="1" ht="72" spans="1:21">
      <c r="A116" s="82">
        <v>353</v>
      </c>
      <c r="B116" s="175" t="s">
        <v>450</v>
      </c>
      <c r="C116" s="176" t="s">
        <v>653</v>
      </c>
      <c r="D116" s="177" t="s">
        <v>285</v>
      </c>
      <c r="E116" s="176" t="s">
        <v>446</v>
      </c>
      <c r="F116" s="176" t="s">
        <v>803</v>
      </c>
      <c r="G116" s="175">
        <v>129</v>
      </c>
      <c r="H116" s="175">
        <v>129</v>
      </c>
      <c r="I116" s="198">
        <v>1</v>
      </c>
      <c r="J116" s="175">
        <v>68.06</v>
      </c>
      <c r="K116" s="198">
        <v>0.527596899224806</v>
      </c>
      <c r="L116" s="176" t="s">
        <v>804</v>
      </c>
      <c r="M116" s="200">
        <v>0</v>
      </c>
      <c r="N116" s="200">
        <v>0</v>
      </c>
      <c r="O116" s="200">
        <v>0</v>
      </c>
      <c r="P116" s="200"/>
      <c r="Q116" s="176"/>
      <c r="R116" s="126" t="s">
        <v>112</v>
      </c>
      <c r="S116" s="72"/>
      <c r="T116" s="72"/>
      <c r="U116" s="72"/>
    </row>
    <row r="117" s="74" customFormat="1" ht="48" spans="1:21">
      <c r="A117" s="82">
        <v>362</v>
      </c>
      <c r="B117" s="175" t="s">
        <v>458</v>
      </c>
      <c r="C117" s="176" t="s">
        <v>791</v>
      </c>
      <c r="D117" s="177" t="s">
        <v>285</v>
      </c>
      <c r="E117" s="176" t="s">
        <v>487</v>
      </c>
      <c r="F117" s="176" t="s">
        <v>805</v>
      </c>
      <c r="G117" s="175">
        <v>270</v>
      </c>
      <c r="H117" s="175">
        <v>270</v>
      </c>
      <c r="I117" s="198">
        <v>1</v>
      </c>
      <c r="J117" s="175">
        <v>197.73</v>
      </c>
      <c r="K117" s="198">
        <v>0.732333333333333</v>
      </c>
      <c r="L117" s="176" t="s">
        <v>806</v>
      </c>
      <c r="M117" s="200">
        <v>0</v>
      </c>
      <c r="N117" s="200">
        <v>0</v>
      </c>
      <c r="O117" s="200">
        <v>0</v>
      </c>
      <c r="P117" s="200"/>
      <c r="Q117" s="176"/>
      <c r="R117" s="126" t="s">
        <v>112</v>
      </c>
      <c r="S117" s="72"/>
      <c r="T117" s="72"/>
      <c r="U117" s="72"/>
    </row>
    <row r="118" s="74" customFormat="1" ht="84" spans="1:21">
      <c r="A118" s="82">
        <v>367</v>
      </c>
      <c r="B118" s="175" t="s">
        <v>458</v>
      </c>
      <c r="C118" s="176" t="s">
        <v>656</v>
      </c>
      <c r="D118" s="177" t="s">
        <v>283</v>
      </c>
      <c r="E118" s="176" t="s">
        <v>459</v>
      </c>
      <c r="F118" s="176" t="s">
        <v>460</v>
      </c>
      <c r="G118" s="175">
        <v>100</v>
      </c>
      <c r="H118" s="175">
        <v>0</v>
      </c>
      <c r="I118" s="198">
        <v>0</v>
      </c>
      <c r="J118" s="175">
        <v>0</v>
      </c>
      <c r="K118" s="198">
        <v>0</v>
      </c>
      <c r="L118" s="176" t="s">
        <v>807</v>
      </c>
      <c r="M118" s="200">
        <v>101.9</v>
      </c>
      <c r="N118" s="200">
        <v>101.9</v>
      </c>
      <c r="O118" s="200">
        <v>31.7</v>
      </c>
      <c r="P118" s="176" t="s">
        <v>462</v>
      </c>
      <c r="Q118" s="176"/>
      <c r="R118" s="126" t="s">
        <v>112</v>
      </c>
      <c r="S118" s="72"/>
      <c r="T118" s="72"/>
      <c r="U118" s="72"/>
    </row>
    <row r="119" s="74" customFormat="1" ht="60" spans="1:21">
      <c r="A119" s="82">
        <v>368</v>
      </c>
      <c r="B119" s="175" t="s">
        <v>458</v>
      </c>
      <c r="C119" s="176" t="s">
        <v>656</v>
      </c>
      <c r="D119" s="177" t="s">
        <v>283</v>
      </c>
      <c r="E119" s="176" t="s">
        <v>808</v>
      </c>
      <c r="F119" s="176" t="s">
        <v>809</v>
      </c>
      <c r="G119" s="175">
        <v>100</v>
      </c>
      <c r="H119" s="175">
        <v>0</v>
      </c>
      <c r="I119" s="198">
        <v>0</v>
      </c>
      <c r="J119" s="175">
        <v>0</v>
      </c>
      <c r="K119" s="198">
        <v>0</v>
      </c>
      <c r="L119" s="176" t="s">
        <v>810</v>
      </c>
      <c r="M119" s="200">
        <v>106.84</v>
      </c>
      <c r="N119" s="200">
        <v>112.64</v>
      </c>
      <c r="O119" s="200">
        <v>112.64</v>
      </c>
      <c r="P119" s="200"/>
      <c r="Q119" s="176"/>
      <c r="R119" s="126" t="s">
        <v>112</v>
      </c>
      <c r="S119" s="72"/>
      <c r="T119" s="72"/>
      <c r="U119" s="72"/>
    </row>
    <row r="120" s="74" customFormat="1" ht="48" spans="1:21">
      <c r="A120" s="82">
        <v>371</v>
      </c>
      <c r="B120" s="175" t="s">
        <v>458</v>
      </c>
      <c r="C120" s="176" t="s">
        <v>653</v>
      </c>
      <c r="D120" s="177" t="s">
        <v>285</v>
      </c>
      <c r="E120" s="176" t="s">
        <v>446</v>
      </c>
      <c r="F120" s="176" t="s">
        <v>463</v>
      </c>
      <c r="G120" s="175">
        <v>31</v>
      </c>
      <c r="H120" s="175">
        <v>31</v>
      </c>
      <c r="I120" s="198">
        <v>1</v>
      </c>
      <c r="J120" s="175">
        <v>26</v>
      </c>
      <c r="K120" s="198">
        <v>0.838709677419355</v>
      </c>
      <c r="L120" s="176" t="s">
        <v>465</v>
      </c>
      <c r="M120" s="200">
        <v>0</v>
      </c>
      <c r="N120" s="200">
        <v>0</v>
      </c>
      <c r="O120" s="200">
        <v>0</v>
      </c>
      <c r="P120" s="200"/>
      <c r="Q120" s="176"/>
      <c r="R120" s="126" t="s">
        <v>112</v>
      </c>
      <c r="S120" s="72"/>
      <c r="T120" s="72"/>
      <c r="U120" s="72"/>
    </row>
    <row r="121" s="74" customFormat="1" ht="96" spans="1:21">
      <c r="A121" s="82">
        <v>372</v>
      </c>
      <c r="B121" s="175" t="s">
        <v>458</v>
      </c>
      <c r="C121" s="176" t="s">
        <v>665</v>
      </c>
      <c r="D121" s="177" t="s">
        <v>288</v>
      </c>
      <c r="E121" s="176" t="s">
        <v>811</v>
      </c>
      <c r="F121" s="176" t="s">
        <v>463</v>
      </c>
      <c r="G121" s="175">
        <v>8</v>
      </c>
      <c r="H121" s="175">
        <v>8</v>
      </c>
      <c r="I121" s="198">
        <v>1</v>
      </c>
      <c r="J121" s="175">
        <v>6.57</v>
      </c>
      <c r="K121" s="198">
        <v>0.82125</v>
      </c>
      <c r="L121" s="176" t="s">
        <v>812</v>
      </c>
      <c r="M121" s="200">
        <v>0</v>
      </c>
      <c r="N121" s="200">
        <v>0</v>
      </c>
      <c r="O121" s="200">
        <v>0</v>
      </c>
      <c r="P121" s="200"/>
      <c r="Q121" s="176"/>
      <c r="R121" s="126" t="s">
        <v>112</v>
      </c>
      <c r="S121" s="72"/>
      <c r="T121" s="72"/>
      <c r="U121" s="72"/>
    </row>
    <row r="122" s="74" customFormat="1" ht="72" spans="1:21">
      <c r="A122" s="82">
        <v>376</v>
      </c>
      <c r="B122" s="175" t="s">
        <v>466</v>
      </c>
      <c r="C122" s="176" t="s">
        <v>813</v>
      </c>
      <c r="D122" s="177" t="s">
        <v>285</v>
      </c>
      <c r="E122" s="176" t="s">
        <v>483</v>
      </c>
      <c r="F122" s="176" t="s">
        <v>814</v>
      </c>
      <c r="G122" s="175">
        <v>6</v>
      </c>
      <c r="H122" s="175">
        <v>6</v>
      </c>
      <c r="I122" s="198">
        <v>1</v>
      </c>
      <c r="J122" s="175">
        <v>0</v>
      </c>
      <c r="K122" s="198">
        <v>0</v>
      </c>
      <c r="L122" s="176" t="s">
        <v>815</v>
      </c>
      <c r="M122" s="200">
        <v>0</v>
      </c>
      <c r="N122" s="200">
        <v>0</v>
      </c>
      <c r="O122" s="200">
        <v>0</v>
      </c>
      <c r="P122" s="200"/>
      <c r="Q122" s="176"/>
      <c r="R122" s="126" t="s">
        <v>112</v>
      </c>
      <c r="S122" s="72"/>
      <c r="T122" s="72"/>
      <c r="U122" s="72"/>
    </row>
    <row r="123" s="74" customFormat="1" ht="36" spans="1:21">
      <c r="A123" s="82">
        <v>378</v>
      </c>
      <c r="B123" s="175" t="s">
        <v>466</v>
      </c>
      <c r="C123" s="176" t="s">
        <v>679</v>
      </c>
      <c r="D123" s="177" t="s">
        <v>285</v>
      </c>
      <c r="E123" s="176" t="s">
        <v>816</v>
      </c>
      <c r="F123" s="176" t="s">
        <v>814</v>
      </c>
      <c r="G123" s="175">
        <v>2</v>
      </c>
      <c r="H123" s="175">
        <v>2</v>
      </c>
      <c r="I123" s="198">
        <v>1</v>
      </c>
      <c r="J123" s="175">
        <v>0</v>
      </c>
      <c r="K123" s="198">
        <v>0</v>
      </c>
      <c r="L123" s="176" t="s">
        <v>817</v>
      </c>
      <c r="M123" s="200">
        <v>0</v>
      </c>
      <c r="N123" s="200">
        <v>0</v>
      </c>
      <c r="O123" s="200">
        <v>0</v>
      </c>
      <c r="P123" s="200"/>
      <c r="Q123" s="176"/>
      <c r="R123" s="126" t="s">
        <v>112</v>
      </c>
      <c r="S123" s="72"/>
      <c r="T123" s="72"/>
      <c r="U123" s="72"/>
    </row>
    <row r="124" s="74" customFormat="1" ht="36" spans="1:21">
      <c r="A124" s="82">
        <v>388</v>
      </c>
      <c r="B124" s="175" t="s">
        <v>466</v>
      </c>
      <c r="C124" s="176" t="s">
        <v>788</v>
      </c>
      <c r="D124" s="177" t="s">
        <v>285</v>
      </c>
      <c r="E124" s="176" t="s">
        <v>818</v>
      </c>
      <c r="F124" s="176" t="s">
        <v>819</v>
      </c>
      <c r="G124" s="175">
        <v>20</v>
      </c>
      <c r="H124" s="175">
        <v>20</v>
      </c>
      <c r="I124" s="198">
        <v>1</v>
      </c>
      <c r="J124" s="175">
        <v>1.42</v>
      </c>
      <c r="K124" s="198">
        <v>0.071</v>
      </c>
      <c r="L124" s="201" t="s">
        <v>812</v>
      </c>
      <c r="M124" s="200">
        <v>0</v>
      </c>
      <c r="N124" s="200">
        <v>0</v>
      </c>
      <c r="O124" s="200">
        <v>0</v>
      </c>
      <c r="P124" s="200"/>
      <c r="Q124" s="176"/>
      <c r="R124" s="126" t="s">
        <v>112</v>
      </c>
      <c r="S124" s="72"/>
      <c r="T124" s="72"/>
      <c r="U124" s="72"/>
    </row>
    <row r="125" s="74" customFormat="1" ht="36" spans="1:21">
      <c r="A125" s="82">
        <v>390</v>
      </c>
      <c r="B125" s="175" t="s">
        <v>466</v>
      </c>
      <c r="C125" s="176" t="s">
        <v>733</v>
      </c>
      <c r="D125" s="177" t="s">
        <v>283</v>
      </c>
      <c r="E125" s="176" t="s">
        <v>380</v>
      </c>
      <c r="F125" s="176" t="s">
        <v>819</v>
      </c>
      <c r="G125" s="175">
        <v>30</v>
      </c>
      <c r="H125" s="175">
        <v>0</v>
      </c>
      <c r="I125" s="198">
        <v>0</v>
      </c>
      <c r="J125" s="175">
        <v>0</v>
      </c>
      <c r="K125" s="198">
        <v>0</v>
      </c>
      <c r="L125" s="199" t="s">
        <v>820</v>
      </c>
      <c r="M125" s="200">
        <v>0</v>
      </c>
      <c r="N125" s="200">
        <v>0</v>
      </c>
      <c r="O125" s="200">
        <v>0</v>
      </c>
      <c r="P125" s="200"/>
      <c r="Q125" s="176"/>
      <c r="R125" s="126" t="s">
        <v>112</v>
      </c>
      <c r="S125" s="72"/>
      <c r="T125" s="72"/>
      <c r="U125" s="72"/>
    </row>
    <row r="126" s="74" customFormat="1" ht="36" spans="1:21">
      <c r="A126" s="82">
        <v>1</v>
      </c>
      <c r="B126" s="178" t="s">
        <v>136</v>
      </c>
      <c r="C126" s="179" t="s">
        <v>656</v>
      </c>
      <c r="D126" s="180" t="s">
        <v>283</v>
      </c>
      <c r="E126" s="179" t="s">
        <v>323</v>
      </c>
      <c r="F126" s="179" t="s">
        <v>470</v>
      </c>
      <c r="G126" s="181">
        <v>50</v>
      </c>
      <c r="H126" s="182"/>
      <c r="I126" s="202">
        <v>0</v>
      </c>
      <c r="J126" s="203"/>
      <c r="K126" s="204" t="e">
        <v>#DIV/0!</v>
      </c>
      <c r="L126" s="205" t="s">
        <v>821</v>
      </c>
      <c r="M126" s="181">
        <v>50</v>
      </c>
      <c r="N126" s="181"/>
      <c r="O126" s="181"/>
      <c r="P126" s="181" t="s">
        <v>661</v>
      </c>
      <c r="Q126" s="181"/>
      <c r="R126" s="126" t="s">
        <v>113</v>
      </c>
      <c r="S126" s="72"/>
      <c r="T126" s="72"/>
      <c r="U126" s="72"/>
    </row>
    <row r="127" s="74" customFormat="1" ht="36" spans="1:21">
      <c r="A127" s="82">
        <v>2</v>
      </c>
      <c r="B127" s="178" t="s">
        <v>136</v>
      </c>
      <c r="C127" s="179" t="s">
        <v>656</v>
      </c>
      <c r="D127" s="180" t="s">
        <v>283</v>
      </c>
      <c r="E127" s="179" t="s">
        <v>323</v>
      </c>
      <c r="F127" s="179" t="s">
        <v>473</v>
      </c>
      <c r="G127" s="183">
        <v>50</v>
      </c>
      <c r="H127" s="182"/>
      <c r="I127" s="202">
        <v>0</v>
      </c>
      <c r="J127" s="203"/>
      <c r="K127" s="204" t="e">
        <v>#DIV/0!</v>
      </c>
      <c r="L127" s="205" t="s">
        <v>821</v>
      </c>
      <c r="M127" s="183">
        <v>50</v>
      </c>
      <c r="N127" s="181">
        <v>50</v>
      </c>
      <c r="O127" s="181">
        <v>50</v>
      </c>
      <c r="P127" s="181" t="s">
        <v>661</v>
      </c>
      <c r="Q127" s="183"/>
      <c r="R127" s="126" t="s">
        <v>113</v>
      </c>
      <c r="S127" s="72"/>
      <c r="T127" s="72"/>
      <c r="U127" s="72"/>
    </row>
    <row r="128" s="74" customFormat="1" ht="36" spans="1:21">
      <c r="A128" s="82">
        <v>3</v>
      </c>
      <c r="B128" s="178" t="s">
        <v>136</v>
      </c>
      <c r="C128" s="179" t="s">
        <v>656</v>
      </c>
      <c r="D128" s="180" t="s">
        <v>283</v>
      </c>
      <c r="E128" s="179" t="s">
        <v>323</v>
      </c>
      <c r="F128" s="179" t="s">
        <v>475</v>
      </c>
      <c r="G128" s="181">
        <v>100</v>
      </c>
      <c r="H128" s="182"/>
      <c r="I128" s="202">
        <v>0</v>
      </c>
      <c r="J128" s="203"/>
      <c r="K128" s="204" t="e">
        <v>#DIV/0!</v>
      </c>
      <c r="L128" s="205" t="s">
        <v>821</v>
      </c>
      <c r="M128" s="181">
        <v>100</v>
      </c>
      <c r="N128" s="181">
        <v>100</v>
      </c>
      <c r="O128" s="181">
        <v>88.5</v>
      </c>
      <c r="P128" s="181" t="s">
        <v>661</v>
      </c>
      <c r="Q128" s="181"/>
      <c r="R128" s="126" t="s">
        <v>113</v>
      </c>
      <c r="S128" s="72"/>
      <c r="T128" s="72"/>
      <c r="U128" s="72"/>
    </row>
    <row r="129" s="74" customFormat="1" ht="48" spans="1:21">
      <c r="A129" s="82">
        <v>4</v>
      </c>
      <c r="B129" s="178" t="s">
        <v>137</v>
      </c>
      <c r="C129" s="179" t="s">
        <v>656</v>
      </c>
      <c r="D129" s="180" t="s">
        <v>283</v>
      </c>
      <c r="E129" s="179" t="s">
        <v>323</v>
      </c>
      <c r="F129" s="179" t="s">
        <v>822</v>
      </c>
      <c r="G129" s="181">
        <v>100</v>
      </c>
      <c r="H129" s="182">
        <v>100</v>
      </c>
      <c r="I129" s="202">
        <v>1</v>
      </c>
      <c r="J129" s="203"/>
      <c r="K129" s="204">
        <v>0</v>
      </c>
      <c r="L129" s="205" t="s">
        <v>823</v>
      </c>
      <c r="M129" s="181">
        <v>106</v>
      </c>
      <c r="N129" s="181">
        <v>106</v>
      </c>
      <c r="O129" s="181">
        <v>106</v>
      </c>
      <c r="P129" s="181"/>
      <c r="Q129" s="181"/>
      <c r="R129" s="126" t="s">
        <v>113</v>
      </c>
      <c r="S129" s="72"/>
      <c r="T129" s="72"/>
      <c r="U129" s="72"/>
    </row>
    <row r="130" s="74" customFormat="1" ht="48" spans="1:21">
      <c r="A130" s="82">
        <v>5</v>
      </c>
      <c r="B130" s="178" t="s">
        <v>137</v>
      </c>
      <c r="C130" s="179" t="s">
        <v>656</v>
      </c>
      <c r="D130" s="180" t="s">
        <v>283</v>
      </c>
      <c r="E130" s="179" t="s">
        <v>323</v>
      </c>
      <c r="F130" s="179" t="s">
        <v>824</v>
      </c>
      <c r="G130" s="181">
        <v>100</v>
      </c>
      <c r="H130" s="182">
        <v>100</v>
      </c>
      <c r="I130" s="202">
        <v>1</v>
      </c>
      <c r="J130" s="203">
        <v>60</v>
      </c>
      <c r="K130" s="204">
        <v>0.6</v>
      </c>
      <c r="L130" s="205" t="s">
        <v>823</v>
      </c>
      <c r="M130" s="181">
        <v>108</v>
      </c>
      <c r="N130" s="181">
        <v>108</v>
      </c>
      <c r="O130" s="181">
        <v>108</v>
      </c>
      <c r="P130" s="181"/>
      <c r="Q130" s="181"/>
      <c r="R130" s="126" t="s">
        <v>113</v>
      </c>
      <c r="S130" s="72"/>
      <c r="T130" s="72"/>
      <c r="U130" s="72"/>
    </row>
    <row r="131" s="74" customFormat="1" ht="36" spans="1:21">
      <c r="A131" s="82">
        <v>6</v>
      </c>
      <c r="B131" s="178" t="s">
        <v>138</v>
      </c>
      <c r="C131" s="179" t="s">
        <v>656</v>
      </c>
      <c r="D131" s="180" t="s">
        <v>283</v>
      </c>
      <c r="E131" s="179" t="s">
        <v>323</v>
      </c>
      <c r="F131" s="179" t="s">
        <v>477</v>
      </c>
      <c r="G131" s="181">
        <v>100</v>
      </c>
      <c r="H131" s="182">
        <v>100</v>
      </c>
      <c r="I131" s="202">
        <v>1</v>
      </c>
      <c r="J131" s="203"/>
      <c r="K131" s="204">
        <v>0</v>
      </c>
      <c r="L131" s="205" t="s">
        <v>825</v>
      </c>
      <c r="M131" s="181">
        <v>106</v>
      </c>
      <c r="N131" s="181">
        <v>106</v>
      </c>
      <c r="O131" s="181">
        <v>106</v>
      </c>
      <c r="P131" s="181"/>
      <c r="Q131" s="181"/>
      <c r="R131" s="126" t="s">
        <v>113</v>
      </c>
      <c r="S131" s="72"/>
      <c r="T131" s="72"/>
      <c r="U131" s="72"/>
    </row>
    <row r="132" s="74" customFormat="1" ht="48" spans="1:21">
      <c r="A132" s="82">
        <v>7</v>
      </c>
      <c r="B132" s="178" t="s">
        <v>139</v>
      </c>
      <c r="C132" s="179" t="s">
        <v>656</v>
      </c>
      <c r="D132" s="180" t="s">
        <v>283</v>
      </c>
      <c r="E132" s="179" t="s">
        <v>323</v>
      </c>
      <c r="F132" s="179" t="s">
        <v>480</v>
      </c>
      <c r="G132" s="181">
        <v>100</v>
      </c>
      <c r="H132" s="182"/>
      <c r="I132" s="202">
        <v>0</v>
      </c>
      <c r="J132" s="203"/>
      <c r="K132" s="204" t="e">
        <v>#DIV/0!</v>
      </c>
      <c r="L132" s="205" t="s">
        <v>826</v>
      </c>
      <c r="M132" s="181">
        <v>300</v>
      </c>
      <c r="N132" s="181">
        <v>216</v>
      </c>
      <c r="O132" s="181">
        <v>216</v>
      </c>
      <c r="P132" s="181" t="s">
        <v>827</v>
      </c>
      <c r="Q132" s="181"/>
      <c r="R132" s="126" t="s">
        <v>113</v>
      </c>
      <c r="S132" s="72"/>
      <c r="T132" s="72"/>
      <c r="U132" s="72"/>
    </row>
    <row r="133" s="74" customFormat="1" ht="72" spans="1:21">
      <c r="A133" s="82">
        <v>10</v>
      </c>
      <c r="B133" s="178" t="s">
        <v>136</v>
      </c>
      <c r="C133" s="179" t="s">
        <v>813</v>
      </c>
      <c r="D133" s="180" t="s">
        <v>285</v>
      </c>
      <c r="E133" s="179" t="s">
        <v>483</v>
      </c>
      <c r="F133" s="206" t="s">
        <v>484</v>
      </c>
      <c r="G133" s="183">
        <v>6</v>
      </c>
      <c r="H133" s="182">
        <v>6</v>
      </c>
      <c r="I133" s="202">
        <v>1</v>
      </c>
      <c r="J133" s="203"/>
      <c r="K133" s="204">
        <v>0</v>
      </c>
      <c r="L133" s="205" t="s">
        <v>828</v>
      </c>
      <c r="M133" s="181"/>
      <c r="N133" s="181"/>
      <c r="O133" s="181"/>
      <c r="P133" s="181"/>
      <c r="Q133" s="181"/>
      <c r="R133" s="126" t="s">
        <v>113</v>
      </c>
      <c r="S133" s="72"/>
      <c r="T133" s="72"/>
      <c r="U133" s="72"/>
    </row>
    <row r="134" s="74" customFormat="1" ht="72" spans="1:21">
      <c r="A134" s="82">
        <v>11</v>
      </c>
      <c r="B134" s="178" t="s">
        <v>137</v>
      </c>
      <c r="C134" s="179" t="s">
        <v>813</v>
      </c>
      <c r="D134" s="180" t="s">
        <v>285</v>
      </c>
      <c r="E134" s="179" t="s">
        <v>483</v>
      </c>
      <c r="F134" s="179" t="s">
        <v>829</v>
      </c>
      <c r="G134" s="183">
        <v>6</v>
      </c>
      <c r="H134" s="182">
        <v>0</v>
      </c>
      <c r="I134" s="202">
        <v>0</v>
      </c>
      <c r="J134" s="203"/>
      <c r="K134" s="204" t="e">
        <v>#DIV/0!</v>
      </c>
      <c r="L134" s="205" t="s">
        <v>830</v>
      </c>
      <c r="M134" s="183">
        <v>5</v>
      </c>
      <c r="N134" s="181">
        <v>5.67</v>
      </c>
      <c r="O134" s="181">
        <v>5.67</v>
      </c>
      <c r="P134" s="181"/>
      <c r="Q134" s="181"/>
      <c r="R134" s="126" t="s">
        <v>113</v>
      </c>
      <c r="S134" s="72"/>
      <c r="T134" s="72"/>
      <c r="U134" s="72"/>
    </row>
    <row r="135" s="74" customFormat="1" ht="72" spans="1:21">
      <c r="A135" s="82">
        <v>12</v>
      </c>
      <c r="B135" s="178" t="s">
        <v>138</v>
      </c>
      <c r="C135" s="179" t="s">
        <v>813</v>
      </c>
      <c r="D135" s="180" t="s">
        <v>285</v>
      </c>
      <c r="E135" s="179" t="s">
        <v>483</v>
      </c>
      <c r="F135" s="179" t="s">
        <v>831</v>
      </c>
      <c r="G135" s="183">
        <v>6</v>
      </c>
      <c r="H135" s="182">
        <v>6</v>
      </c>
      <c r="I135" s="202">
        <v>1</v>
      </c>
      <c r="J135" s="203"/>
      <c r="K135" s="204">
        <v>0</v>
      </c>
      <c r="L135" s="205" t="s">
        <v>832</v>
      </c>
      <c r="M135" s="183"/>
      <c r="N135" s="181"/>
      <c r="O135" s="181"/>
      <c r="P135" s="181"/>
      <c r="Q135" s="181"/>
      <c r="R135" s="126" t="s">
        <v>113</v>
      </c>
      <c r="S135" s="72"/>
      <c r="T135" s="72"/>
      <c r="U135" s="72"/>
    </row>
    <row r="136" s="74" customFormat="1" ht="72" spans="1:21">
      <c r="A136" s="82">
        <v>13</v>
      </c>
      <c r="B136" s="178" t="s">
        <v>138</v>
      </c>
      <c r="C136" s="179" t="s">
        <v>813</v>
      </c>
      <c r="D136" s="180" t="s">
        <v>285</v>
      </c>
      <c r="E136" s="179" t="s">
        <v>483</v>
      </c>
      <c r="F136" s="206" t="s">
        <v>833</v>
      </c>
      <c r="G136" s="183">
        <v>8</v>
      </c>
      <c r="H136" s="182">
        <v>8</v>
      </c>
      <c r="I136" s="202">
        <v>1</v>
      </c>
      <c r="J136" s="203"/>
      <c r="K136" s="204">
        <v>0</v>
      </c>
      <c r="L136" s="205" t="s">
        <v>832</v>
      </c>
      <c r="M136" s="181"/>
      <c r="N136" s="181"/>
      <c r="O136" s="181"/>
      <c r="P136" s="181"/>
      <c r="Q136" s="181"/>
      <c r="R136" s="126" t="s">
        <v>113</v>
      </c>
      <c r="S136" s="72"/>
      <c r="T136" s="72"/>
      <c r="U136" s="72"/>
    </row>
    <row r="137" s="74" customFormat="1" ht="36" spans="1:21">
      <c r="A137" s="82">
        <v>19</v>
      </c>
      <c r="B137" s="178" t="s">
        <v>136</v>
      </c>
      <c r="C137" s="179" t="s">
        <v>696</v>
      </c>
      <c r="D137" s="180" t="s">
        <v>285</v>
      </c>
      <c r="E137" s="179" t="s">
        <v>620</v>
      </c>
      <c r="F137" s="179" t="s">
        <v>621</v>
      </c>
      <c r="G137" s="183">
        <v>25</v>
      </c>
      <c r="H137" s="182"/>
      <c r="I137" s="202">
        <v>0</v>
      </c>
      <c r="J137" s="203"/>
      <c r="K137" s="204" t="e">
        <v>#DIV/0!</v>
      </c>
      <c r="L137" s="205" t="s">
        <v>834</v>
      </c>
      <c r="M137" s="183"/>
      <c r="N137" s="181"/>
      <c r="O137" s="181"/>
      <c r="P137" s="181"/>
      <c r="Q137" s="181"/>
      <c r="R137" s="126" t="s">
        <v>113</v>
      </c>
      <c r="S137" s="72"/>
      <c r="T137" s="72"/>
      <c r="U137" s="72"/>
    </row>
    <row r="138" s="74" customFormat="1" ht="36" spans="1:21">
      <c r="A138" s="82">
        <v>20</v>
      </c>
      <c r="B138" s="178" t="s">
        <v>137</v>
      </c>
      <c r="C138" s="179" t="s">
        <v>696</v>
      </c>
      <c r="D138" s="180" t="s">
        <v>285</v>
      </c>
      <c r="E138" s="179" t="s">
        <v>620</v>
      </c>
      <c r="F138" s="179" t="s">
        <v>488</v>
      </c>
      <c r="G138" s="183">
        <v>35</v>
      </c>
      <c r="H138" s="182">
        <v>35</v>
      </c>
      <c r="I138" s="202">
        <v>1</v>
      </c>
      <c r="J138" s="203">
        <v>0</v>
      </c>
      <c r="K138" s="204">
        <v>0</v>
      </c>
      <c r="L138" s="205" t="s">
        <v>835</v>
      </c>
      <c r="M138" s="183"/>
      <c r="N138" s="181"/>
      <c r="O138" s="181"/>
      <c r="P138" s="181"/>
      <c r="Q138" s="181"/>
      <c r="R138" s="126" t="s">
        <v>113</v>
      </c>
      <c r="S138" s="72"/>
      <c r="T138" s="72"/>
      <c r="U138" s="72"/>
    </row>
    <row r="139" s="74" customFormat="1" ht="48" spans="1:21">
      <c r="A139" s="82">
        <v>23</v>
      </c>
      <c r="B139" s="178" t="s">
        <v>136</v>
      </c>
      <c r="C139" s="179" t="s">
        <v>791</v>
      </c>
      <c r="D139" s="180" t="s">
        <v>285</v>
      </c>
      <c r="E139" s="179" t="s">
        <v>487</v>
      </c>
      <c r="F139" s="206" t="s">
        <v>624</v>
      </c>
      <c r="G139" s="183">
        <v>90</v>
      </c>
      <c r="H139" s="182"/>
      <c r="I139" s="202">
        <v>0</v>
      </c>
      <c r="J139" s="203"/>
      <c r="K139" s="204" t="e">
        <v>#DIV/0!</v>
      </c>
      <c r="L139" s="205" t="s">
        <v>834</v>
      </c>
      <c r="M139" s="183"/>
      <c r="N139" s="181"/>
      <c r="O139" s="181"/>
      <c r="P139" s="181"/>
      <c r="Q139" s="181"/>
      <c r="R139" s="126" t="s">
        <v>113</v>
      </c>
      <c r="S139" s="72"/>
      <c r="T139" s="72"/>
      <c r="U139" s="72"/>
    </row>
    <row r="140" s="74" customFormat="1" ht="48" spans="1:21">
      <c r="A140" s="82">
        <v>24</v>
      </c>
      <c r="B140" s="178" t="s">
        <v>137</v>
      </c>
      <c r="C140" s="179" t="s">
        <v>791</v>
      </c>
      <c r="D140" s="180" t="s">
        <v>285</v>
      </c>
      <c r="E140" s="179" t="s">
        <v>487</v>
      </c>
      <c r="F140" s="179" t="s">
        <v>488</v>
      </c>
      <c r="G140" s="183">
        <v>90</v>
      </c>
      <c r="H140" s="182">
        <v>0</v>
      </c>
      <c r="I140" s="202">
        <v>0</v>
      </c>
      <c r="J140" s="203">
        <v>0</v>
      </c>
      <c r="K140" s="204" t="e">
        <v>#DIV/0!</v>
      </c>
      <c r="L140" s="205" t="s">
        <v>836</v>
      </c>
      <c r="M140" s="183"/>
      <c r="N140" s="181"/>
      <c r="O140" s="181"/>
      <c r="P140" s="181"/>
      <c r="Q140" s="181"/>
      <c r="R140" s="126" t="s">
        <v>113</v>
      </c>
      <c r="S140" s="72"/>
      <c r="T140" s="72"/>
      <c r="U140" s="72"/>
    </row>
    <row r="141" s="74" customFormat="1" ht="60" spans="1:21">
      <c r="A141" s="82">
        <v>27</v>
      </c>
      <c r="B141" s="178" t="s">
        <v>137</v>
      </c>
      <c r="C141" s="179" t="s">
        <v>729</v>
      </c>
      <c r="D141" s="180" t="s">
        <v>285</v>
      </c>
      <c r="E141" s="179" t="s">
        <v>837</v>
      </c>
      <c r="F141" s="179" t="s">
        <v>838</v>
      </c>
      <c r="G141" s="181">
        <v>4</v>
      </c>
      <c r="H141" s="182">
        <v>4</v>
      </c>
      <c r="I141" s="202">
        <v>1</v>
      </c>
      <c r="J141" s="203"/>
      <c r="K141" s="204">
        <v>0</v>
      </c>
      <c r="L141" s="205" t="s">
        <v>839</v>
      </c>
      <c r="M141" s="181"/>
      <c r="N141" s="181"/>
      <c r="O141" s="181"/>
      <c r="P141" s="181"/>
      <c r="Q141" s="181"/>
      <c r="R141" s="126" t="s">
        <v>113</v>
      </c>
      <c r="S141" s="72"/>
      <c r="T141" s="72"/>
      <c r="U141" s="72"/>
    </row>
    <row r="142" s="74" customFormat="1" ht="120" spans="1:21">
      <c r="A142" s="82">
        <v>28</v>
      </c>
      <c r="B142" s="178" t="s">
        <v>137</v>
      </c>
      <c r="C142" s="179" t="s">
        <v>729</v>
      </c>
      <c r="D142" s="180" t="s">
        <v>285</v>
      </c>
      <c r="E142" s="179" t="s">
        <v>840</v>
      </c>
      <c r="F142" s="179" t="s">
        <v>838</v>
      </c>
      <c r="G142" s="181">
        <v>6</v>
      </c>
      <c r="H142" s="182">
        <v>6</v>
      </c>
      <c r="I142" s="202">
        <v>1</v>
      </c>
      <c r="J142" s="203"/>
      <c r="K142" s="204">
        <v>0</v>
      </c>
      <c r="L142" s="205" t="s">
        <v>839</v>
      </c>
      <c r="M142" s="181"/>
      <c r="N142" s="181"/>
      <c r="O142" s="181"/>
      <c r="P142" s="181"/>
      <c r="Q142" s="181"/>
      <c r="R142" s="126" t="s">
        <v>113</v>
      </c>
      <c r="S142" s="72"/>
      <c r="T142" s="72"/>
      <c r="U142" s="72"/>
    </row>
    <row r="143" s="74" customFormat="1" ht="48" spans="1:21">
      <c r="A143" s="82">
        <v>32</v>
      </c>
      <c r="B143" s="178" t="s">
        <v>139</v>
      </c>
      <c r="C143" s="179" t="s">
        <v>729</v>
      </c>
      <c r="D143" s="180" t="s">
        <v>285</v>
      </c>
      <c r="E143" s="179" t="s">
        <v>841</v>
      </c>
      <c r="F143" s="179" t="s">
        <v>842</v>
      </c>
      <c r="G143" s="181">
        <v>34</v>
      </c>
      <c r="H143" s="182">
        <v>34</v>
      </c>
      <c r="I143" s="202">
        <v>1</v>
      </c>
      <c r="J143" s="203"/>
      <c r="K143" s="204">
        <v>0</v>
      </c>
      <c r="L143" s="205" t="s">
        <v>843</v>
      </c>
      <c r="M143" s="181"/>
      <c r="N143" s="181"/>
      <c r="O143" s="181"/>
      <c r="P143" s="181"/>
      <c r="Q143" s="181"/>
      <c r="R143" s="126" t="s">
        <v>113</v>
      </c>
      <c r="S143" s="72"/>
      <c r="T143" s="72"/>
      <c r="U143" s="72"/>
    </row>
    <row r="144" s="74" customFormat="1" ht="120" spans="1:21">
      <c r="A144" s="82">
        <v>33</v>
      </c>
      <c r="B144" s="178" t="s">
        <v>139</v>
      </c>
      <c r="C144" s="179" t="s">
        <v>729</v>
      </c>
      <c r="D144" s="180" t="s">
        <v>285</v>
      </c>
      <c r="E144" s="179" t="s">
        <v>844</v>
      </c>
      <c r="F144" s="179" t="s">
        <v>842</v>
      </c>
      <c r="G144" s="181">
        <v>29</v>
      </c>
      <c r="H144" s="182">
        <v>29</v>
      </c>
      <c r="I144" s="202">
        <v>1</v>
      </c>
      <c r="J144" s="203">
        <v>28.44</v>
      </c>
      <c r="K144" s="204">
        <v>0.980689655172414</v>
      </c>
      <c r="L144" s="205" t="s">
        <v>845</v>
      </c>
      <c r="M144" s="181"/>
      <c r="N144" s="181"/>
      <c r="O144" s="181"/>
      <c r="P144" s="181"/>
      <c r="Q144" s="181"/>
      <c r="R144" s="126" t="s">
        <v>113</v>
      </c>
      <c r="S144" s="72"/>
      <c r="T144" s="72"/>
      <c r="U144" s="72"/>
    </row>
    <row r="145" s="74" customFormat="1" ht="48" spans="1:21">
      <c r="A145" s="82">
        <v>34</v>
      </c>
      <c r="B145" s="178" t="s">
        <v>136</v>
      </c>
      <c r="C145" s="179" t="s">
        <v>651</v>
      </c>
      <c r="D145" s="180" t="s">
        <v>285</v>
      </c>
      <c r="E145" s="179" t="s">
        <v>491</v>
      </c>
      <c r="F145" s="179" t="s">
        <v>492</v>
      </c>
      <c r="G145" s="181">
        <v>14.5</v>
      </c>
      <c r="H145" s="182"/>
      <c r="I145" s="202">
        <v>0</v>
      </c>
      <c r="J145" s="203"/>
      <c r="K145" s="204" t="e">
        <v>#DIV/0!</v>
      </c>
      <c r="L145" s="205" t="s">
        <v>846</v>
      </c>
      <c r="M145" s="181"/>
      <c r="N145" s="181"/>
      <c r="O145" s="181"/>
      <c r="P145" s="181"/>
      <c r="Q145" s="181"/>
      <c r="R145" s="126" t="s">
        <v>113</v>
      </c>
      <c r="S145" s="72"/>
      <c r="T145" s="72"/>
      <c r="U145" s="72"/>
    </row>
    <row r="146" s="74" customFormat="1" ht="48" spans="1:21">
      <c r="A146" s="82">
        <v>35</v>
      </c>
      <c r="B146" s="178" t="s">
        <v>137</v>
      </c>
      <c r="C146" s="179" t="s">
        <v>651</v>
      </c>
      <c r="D146" s="180" t="s">
        <v>285</v>
      </c>
      <c r="E146" s="179" t="s">
        <v>491</v>
      </c>
      <c r="F146" s="179" t="s">
        <v>495</v>
      </c>
      <c r="G146" s="181">
        <v>18</v>
      </c>
      <c r="H146" s="182">
        <v>0</v>
      </c>
      <c r="I146" s="202">
        <v>0</v>
      </c>
      <c r="J146" s="203">
        <v>0</v>
      </c>
      <c r="K146" s="204" t="e">
        <v>#DIV/0!</v>
      </c>
      <c r="L146" s="205" t="s">
        <v>847</v>
      </c>
      <c r="M146" s="181"/>
      <c r="N146" s="181"/>
      <c r="O146" s="181"/>
      <c r="P146" s="181"/>
      <c r="Q146" s="181"/>
      <c r="R146" s="126" t="s">
        <v>113</v>
      </c>
      <c r="S146" s="72"/>
      <c r="T146" s="72"/>
      <c r="U146" s="72"/>
    </row>
    <row r="147" s="74" customFormat="1" ht="48" spans="1:21">
      <c r="A147" s="82">
        <v>36</v>
      </c>
      <c r="B147" s="178" t="s">
        <v>138</v>
      </c>
      <c r="C147" s="179" t="s">
        <v>651</v>
      </c>
      <c r="D147" s="180" t="s">
        <v>285</v>
      </c>
      <c r="E147" s="179" t="s">
        <v>491</v>
      </c>
      <c r="F147" s="179" t="s">
        <v>495</v>
      </c>
      <c r="G147" s="181">
        <v>23</v>
      </c>
      <c r="H147" s="182">
        <v>23</v>
      </c>
      <c r="I147" s="202">
        <v>1</v>
      </c>
      <c r="J147" s="203">
        <v>13.188</v>
      </c>
      <c r="K147" s="204">
        <v>0.573391304347826</v>
      </c>
      <c r="L147" s="205" t="s">
        <v>848</v>
      </c>
      <c r="M147" s="181"/>
      <c r="N147" s="181"/>
      <c r="O147" s="181"/>
      <c r="P147" s="181"/>
      <c r="Q147" s="181"/>
      <c r="R147" s="126" t="s">
        <v>113</v>
      </c>
      <c r="S147" s="72"/>
      <c r="T147" s="72"/>
      <c r="U147" s="72"/>
    </row>
    <row r="148" s="74" customFormat="1" ht="144" spans="1:21">
      <c r="A148" s="82">
        <v>37</v>
      </c>
      <c r="B148" s="178" t="s">
        <v>139</v>
      </c>
      <c r="C148" s="179" t="s">
        <v>651</v>
      </c>
      <c r="D148" s="180" t="s">
        <v>285</v>
      </c>
      <c r="E148" s="179" t="s">
        <v>491</v>
      </c>
      <c r="F148" s="179" t="s">
        <v>495</v>
      </c>
      <c r="G148" s="181">
        <v>15.5</v>
      </c>
      <c r="H148" s="182">
        <v>15.5</v>
      </c>
      <c r="I148" s="202">
        <v>1</v>
      </c>
      <c r="J148" s="203"/>
      <c r="K148" s="204">
        <v>0</v>
      </c>
      <c r="L148" s="205" t="s">
        <v>849</v>
      </c>
      <c r="M148" s="181"/>
      <c r="N148" s="181"/>
      <c r="O148" s="181"/>
      <c r="P148" s="181"/>
      <c r="Q148" s="181"/>
      <c r="R148" s="126" t="s">
        <v>113</v>
      </c>
      <c r="S148" s="72"/>
      <c r="T148" s="72"/>
      <c r="U148" s="72"/>
    </row>
    <row r="149" s="74" customFormat="1" ht="36" spans="1:21">
      <c r="A149" s="82">
        <v>39</v>
      </c>
      <c r="B149" s="178" t="s">
        <v>137</v>
      </c>
      <c r="C149" s="179" t="s">
        <v>782</v>
      </c>
      <c r="D149" s="180" t="s">
        <v>285</v>
      </c>
      <c r="E149" s="179" t="s">
        <v>850</v>
      </c>
      <c r="F149" s="179" t="s">
        <v>851</v>
      </c>
      <c r="G149" s="181">
        <v>8.8</v>
      </c>
      <c r="H149" s="182">
        <v>8.8</v>
      </c>
      <c r="I149" s="202">
        <v>1</v>
      </c>
      <c r="J149" s="203"/>
      <c r="K149" s="204">
        <v>0</v>
      </c>
      <c r="L149" s="205" t="s">
        <v>852</v>
      </c>
      <c r="M149" s="181"/>
      <c r="N149" s="181"/>
      <c r="O149" s="181"/>
      <c r="P149" s="181"/>
      <c r="Q149" s="181"/>
      <c r="R149" s="126" t="s">
        <v>113</v>
      </c>
      <c r="S149" s="72"/>
      <c r="T149" s="72"/>
      <c r="U149" s="72"/>
    </row>
    <row r="150" s="74" customFormat="1" ht="36" spans="1:21">
      <c r="A150" s="82">
        <v>40</v>
      </c>
      <c r="B150" s="178" t="s">
        <v>138</v>
      </c>
      <c r="C150" s="179" t="s">
        <v>782</v>
      </c>
      <c r="D150" s="180" t="s">
        <v>285</v>
      </c>
      <c r="E150" s="179" t="s">
        <v>850</v>
      </c>
      <c r="F150" s="179" t="s">
        <v>833</v>
      </c>
      <c r="G150" s="181">
        <v>60.8</v>
      </c>
      <c r="H150" s="182">
        <v>28.226</v>
      </c>
      <c r="I150" s="202">
        <v>0.464243421052632</v>
      </c>
      <c r="J150" s="203"/>
      <c r="K150" s="204">
        <v>0</v>
      </c>
      <c r="L150" s="205" t="s">
        <v>853</v>
      </c>
      <c r="M150" s="181"/>
      <c r="N150" s="181"/>
      <c r="O150" s="181"/>
      <c r="P150" s="181"/>
      <c r="Q150" s="181"/>
      <c r="R150" s="126" t="s">
        <v>113</v>
      </c>
      <c r="S150" s="72"/>
      <c r="T150" s="72"/>
      <c r="U150" s="72"/>
    </row>
    <row r="151" s="74" customFormat="1" ht="36" spans="1:21">
      <c r="A151" s="82">
        <v>42</v>
      </c>
      <c r="B151" s="178" t="s">
        <v>136</v>
      </c>
      <c r="C151" s="179" t="s">
        <v>726</v>
      </c>
      <c r="D151" s="180" t="s">
        <v>285</v>
      </c>
      <c r="E151" s="179" t="s">
        <v>498</v>
      </c>
      <c r="F151" s="179" t="s">
        <v>627</v>
      </c>
      <c r="G151" s="181">
        <v>5</v>
      </c>
      <c r="H151" s="182"/>
      <c r="I151" s="202">
        <v>0</v>
      </c>
      <c r="J151" s="203"/>
      <c r="K151" s="204" t="e">
        <v>#DIV/0!</v>
      </c>
      <c r="L151" s="205" t="s">
        <v>854</v>
      </c>
      <c r="M151" s="181"/>
      <c r="N151" s="181"/>
      <c r="O151" s="181"/>
      <c r="P151" s="181"/>
      <c r="Q151" s="181"/>
      <c r="R151" s="126" t="s">
        <v>113</v>
      </c>
      <c r="S151" s="72"/>
      <c r="T151" s="72"/>
      <c r="U151" s="72"/>
    </row>
    <row r="152" s="74" customFormat="1" ht="36" spans="1:21">
      <c r="A152" s="82">
        <v>43</v>
      </c>
      <c r="B152" s="178" t="s">
        <v>139</v>
      </c>
      <c r="C152" s="179" t="s">
        <v>726</v>
      </c>
      <c r="D152" s="180" t="s">
        <v>285</v>
      </c>
      <c r="E152" s="179" t="s">
        <v>498</v>
      </c>
      <c r="F152" s="179" t="s">
        <v>499</v>
      </c>
      <c r="G152" s="181">
        <v>5</v>
      </c>
      <c r="H152" s="182">
        <v>5</v>
      </c>
      <c r="I152" s="202">
        <v>1</v>
      </c>
      <c r="J152" s="203"/>
      <c r="K152" s="204">
        <v>0</v>
      </c>
      <c r="L152" s="205" t="s">
        <v>501</v>
      </c>
      <c r="M152" s="181"/>
      <c r="N152" s="181"/>
      <c r="O152" s="181"/>
      <c r="P152" s="181"/>
      <c r="Q152" s="181"/>
      <c r="R152" s="126" t="s">
        <v>113</v>
      </c>
      <c r="S152" s="72"/>
      <c r="T152" s="72"/>
      <c r="U152" s="72"/>
    </row>
    <row r="153" s="74" customFormat="1" ht="36" spans="1:21">
      <c r="A153" s="82">
        <v>44</v>
      </c>
      <c r="B153" s="178" t="s">
        <v>138</v>
      </c>
      <c r="C153" s="179" t="s">
        <v>784</v>
      </c>
      <c r="D153" s="180" t="s">
        <v>285</v>
      </c>
      <c r="E153" s="179" t="s">
        <v>855</v>
      </c>
      <c r="F153" s="179" t="s">
        <v>856</v>
      </c>
      <c r="G153" s="181">
        <v>95</v>
      </c>
      <c r="H153" s="182">
        <v>95</v>
      </c>
      <c r="I153" s="202">
        <v>1</v>
      </c>
      <c r="J153" s="203"/>
      <c r="K153" s="204">
        <v>0</v>
      </c>
      <c r="L153" s="205" t="s">
        <v>857</v>
      </c>
      <c r="M153" s="181"/>
      <c r="N153" s="181"/>
      <c r="O153" s="181"/>
      <c r="P153" s="181"/>
      <c r="Q153" s="181"/>
      <c r="R153" s="126" t="s">
        <v>113</v>
      </c>
      <c r="S153" s="72"/>
      <c r="T153" s="72"/>
      <c r="U153" s="72"/>
    </row>
    <row r="154" s="74" customFormat="1" ht="48" spans="1:21">
      <c r="A154" s="82">
        <v>45</v>
      </c>
      <c r="B154" s="178" t="s">
        <v>136</v>
      </c>
      <c r="C154" s="179" t="s">
        <v>653</v>
      </c>
      <c r="D154" s="180" t="s">
        <v>285</v>
      </c>
      <c r="E154" s="179" t="s">
        <v>502</v>
      </c>
      <c r="F154" s="179" t="s">
        <v>627</v>
      </c>
      <c r="G154" s="181">
        <v>5</v>
      </c>
      <c r="H154" s="182"/>
      <c r="I154" s="202">
        <v>0</v>
      </c>
      <c r="J154" s="203"/>
      <c r="K154" s="204" t="e">
        <v>#DIV/0!</v>
      </c>
      <c r="L154" s="205" t="s">
        <v>858</v>
      </c>
      <c r="M154" s="181"/>
      <c r="N154" s="181"/>
      <c r="O154" s="181"/>
      <c r="P154" s="181"/>
      <c r="Q154" s="181"/>
      <c r="R154" s="126" t="s">
        <v>113</v>
      </c>
      <c r="S154" s="72"/>
      <c r="T154" s="72"/>
      <c r="U154" s="72"/>
    </row>
    <row r="155" s="74" customFormat="1" ht="48" spans="1:21">
      <c r="A155" s="82">
        <v>46</v>
      </c>
      <c r="B155" s="178" t="s">
        <v>137</v>
      </c>
      <c r="C155" s="179" t="s">
        <v>653</v>
      </c>
      <c r="D155" s="180" t="s">
        <v>285</v>
      </c>
      <c r="E155" s="179" t="s">
        <v>502</v>
      </c>
      <c r="F155" s="179" t="s">
        <v>488</v>
      </c>
      <c r="G155" s="181">
        <v>15</v>
      </c>
      <c r="H155" s="182">
        <v>15</v>
      </c>
      <c r="I155" s="202">
        <v>1</v>
      </c>
      <c r="J155" s="203">
        <v>2.7</v>
      </c>
      <c r="K155" s="204">
        <v>0.18</v>
      </c>
      <c r="L155" s="205" t="s">
        <v>859</v>
      </c>
      <c r="M155" s="181"/>
      <c r="N155" s="181"/>
      <c r="O155" s="181"/>
      <c r="P155" s="181"/>
      <c r="Q155" s="181"/>
      <c r="R155" s="126" t="s">
        <v>113</v>
      </c>
      <c r="S155" s="72"/>
      <c r="T155" s="72"/>
      <c r="U155" s="72"/>
    </row>
    <row r="156" s="74" customFormat="1" ht="72" spans="1:21">
      <c r="A156" s="82">
        <v>47</v>
      </c>
      <c r="B156" s="178" t="s">
        <v>138</v>
      </c>
      <c r="C156" s="179" t="s">
        <v>653</v>
      </c>
      <c r="D156" s="180" t="s">
        <v>285</v>
      </c>
      <c r="E156" s="179" t="s">
        <v>860</v>
      </c>
      <c r="F156" s="179" t="s">
        <v>506</v>
      </c>
      <c r="G156" s="181">
        <v>6</v>
      </c>
      <c r="H156" s="182">
        <v>6</v>
      </c>
      <c r="I156" s="202">
        <v>1</v>
      </c>
      <c r="J156" s="203">
        <v>1.2498</v>
      </c>
      <c r="K156" s="204">
        <v>0.2083</v>
      </c>
      <c r="L156" s="205" t="s">
        <v>861</v>
      </c>
      <c r="M156" s="181"/>
      <c r="N156" s="181"/>
      <c r="O156" s="181"/>
      <c r="P156" s="181"/>
      <c r="Q156" s="181"/>
      <c r="R156" s="126" t="s">
        <v>113</v>
      </c>
      <c r="S156" s="72"/>
      <c r="T156" s="72"/>
      <c r="U156" s="72"/>
    </row>
    <row r="157" s="74" customFormat="1" ht="96" spans="1:21">
      <c r="A157" s="82">
        <v>48</v>
      </c>
      <c r="B157" s="178" t="s">
        <v>138</v>
      </c>
      <c r="C157" s="179" t="s">
        <v>653</v>
      </c>
      <c r="D157" s="180" t="s">
        <v>285</v>
      </c>
      <c r="E157" s="179" t="s">
        <v>505</v>
      </c>
      <c r="F157" s="179" t="s">
        <v>506</v>
      </c>
      <c r="G157" s="181">
        <v>10</v>
      </c>
      <c r="H157" s="182">
        <v>10</v>
      </c>
      <c r="I157" s="202">
        <v>1</v>
      </c>
      <c r="J157" s="203"/>
      <c r="K157" s="204">
        <v>0</v>
      </c>
      <c r="L157" s="205" t="s">
        <v>862</v>
      </c>
      <c r="M157" s="181"/>
      <c r="N157" s="181"/>
      <c r="O157" s="181"/>
      <c r="P157" s="181"/>
      <c r="Q157" s="181"/>
      <c r="R157" s="126" t="s">
        <v>113</v>
      </c>
      <c r="S157" s="72"/>
      <c r="T157" s="72"/>
      <c r="U157" s="72"/>
    </row>
    <row r="158" s="74" customFormat="1" ht="36" spans="1:21">
      <c r="A158" s="82">
        <v>49</v>
      </c>
      <c r="B158" s="178" t="s">
        <v>136</v>
      </c>
      <c r="C158" s="179" t="s">
        <v>863</v>
      </c>
      <c r="D158" s="180" t="s">
        <v>285</v>
      </c>
      <c r="E158" s="179" t="s">
        <v>509</v>
      </c>
      <c r="F158" s="179" t="s">
        <v>864</v>
      </c>
      <c r="G158" s="181">
        <v>10</v>
      </c>
      <c r="H158" s="182"/>
      <c r="I158" s="202">
        <v>0</v>
      </c>
      <c r="J158" s="203"/>
      <c r="K158" s="204" t="e">
        <v>#DIV/0!</v>
      </c>
      <c r="L158" s="205" t="s">
        <v>865</v>
      </c>
      <c r="M158" s="181"/>
      <c r="N158" s="181"/>
      <c r="O158" s="181"/>
      <c r="P158" s="181"/>
      <c r="Q158" s="181"/>
      <c r="R158" s="126" t="s">
        <v>113</v>
      </c>
      <c r="S158" s="72"/>
      <c r="T158" s="72"/>
      <c r="U158" s="72"/>
    </row>
    <row r="159" s="74" customFormat="1" ht="36" spans="1:21">
      <c r="A159" s="82">
        <v>50</v>
      </c>
      <c r="B159" s="178" t="s">
        <v>136</v>
      </c>
      <c r="C159" s="179" t="s">
        <v>863</v>
      </c>
      <c r="D159" s="180" t="s">
        <v>285</v>
      </c>
      <c r="E159" s="179" t="s">
        <v>509</v>
      </c>
      <c r="F159" s="179" t="s">
        <v>866</v>
      </c>
      <c r="G159" s="181">
        <v>10</v>
      </c>
      <c r="H159" s="182"/>
      <c r="I159" s="202">
        <v>0</v>
      </c>
      <c r="J159" s="203"/>
      <c r="K159" s="204" t="e">
        <v>#DIV/0!</v>
      </c>
      <c r="L159" s="205" t="s">
        <v>865</v>
      </c>
      <c r="M159" s="181"/>
      <c r="N159" s="181"/>
      <c r="O159" s="181"/>
      <c r="P159" s="181"/>
      <c r="Q159" s="181"/>
      <c r="R159" s="126" t="s">
        <v>113</v>
      </c>
      <c r="S159" s="72"/>
      <c r="T159" s="72"/>
      <c r="U159" s="72"/>
    </row>
    <row r="160" s="74" customFormat="1" ht="36" spans="1:21">
      <c r="A160" s="82">
        <v>51</v>
      </c>
      <c r="B160" s="178" t="s">
        <v>136</v>
      </c>
      <c r="C160" s="179" t="s">
        <v>863</v>
      </c>
      <c r="D160" s="180" t="s">
        <v>285</v>
      </c>
      <c r="E160" s="179" t="s">
        <v>509</v>
      </c>
      <c r="F160" s="179" t="s">
        <v>867</v>
      </c>
      <c r="G160" s="181">
        <v>10</v>
      </c>
      <c r="H160" s="182"/>
      <c r="I160" s="202">
        <v>0</v>
      </c>
      <c r="J160" s="203"/>
      <c r="K160" s="204" t="e">
        <v>#DIV/0!</v>
      </c>
      <c r="L160" s="205" t="s">
        <v>865</v>
      </c>
      <c r="M160" s="181"/>
      <c r="N160" s="181"/>
      <c r="O160" s="181"/>
      <c r="P160" s="181"/>
      <c r="Q160" s="181"/>
      <c r="R160" s="126" t="s">
        <v>113</v>
      </c>
      <c r="S160" s="72"/>
      <c r="T160" s="72"/>
      <c r="U160" s="72"/>
    </row>
    <row r="161" s="74" customFormat="1" ht="36" spans="1:21">
      <c r="A161" s="82">
        <v>52</v>
      </c>
      <c r="B161" s="178" t="s">
        <v>136</v>
      </c>
      <c r="C161" s="179" t="s">
        <v>863</v>
      </c>
      <c r="D161" s="180" t="s">
        <v>285</v>
      </c>
      <c r="E161" s="179" t="s">
        <v>509</v>
      </c>
      <c r="F161" s="179" t="s">
        <v>868</v>
      </c>
      <c r="G161" s="181">
        <v>10</v>
      </c>
      <c r="H161" s="182"/>
      <c r="I161" s="202">
        <v>0</v>
      </c>
      <c r="J161" s="203"/>
      <c r="K161" s="204" t="e">
        <v>#DIV/0!</v>
      </c>
      <c r="L161" s="205" t="s">
        <v>865</v>
      </c>
      <c r="M161" s="181"/>
      <c r="N161" s="181"/>
      <c r="O161" s="181"/>
      <c r="P161" s="181"/>
      <c r="Q161" s="181"/>
      <c r="R161" s="126" t="s">
        <v>113</v>
      </c>
      <c r="S161" s="72"/>
      <c r="T161" s="72"/>
      <c r="U161" s="72"/>
    </row>
    <row r="162" s="74" customFormat="1" ht="36" spans="1:21">
      <c r="A162" s="82">
        <v>53</v>
      </c>
      <c r="B162" s="178" t="s">
        <v>136</v>
      </c>
      <c r="C162" s="179" t="s">
        <v>863</v>
      </c>
      <c r="D162" s="180" t="s">
        <v>285</v>
      </c>
      <c r="E162" s="179" t="s">
        <v>509</v>
      </c>
      <c r="F162" s="179" t="s">
        <v>869</v>
      </c>
      <c r="G162" s="181">
        <v>10</v>
      </c>
      <c r="H162" s="182"/>
      <c r="I162" s="202">
        <v>0</v>
      </c>
      <c r="J162" s="203"/>
      <c r="K162" s="204" t="e">
        <v>#DIV/0!</v>
      </c>
      <c r="L162" s="205" t="s">
        <v>865</v>
      </c>
      <c r="M162" s="181"/>
      <c r="N162" s="181"/>
      <c r="O162" s="181"/>
      <c r="P162" s="181"/>
      <c r="Q162" s="181"/>
      <c r="R162" s="126" t="s">
        <v>113</v>
      </c>
      <c r="S162" s="72"/>
      <c r="T162" s="72"/>
      <c r="U162" s="72"/>
    </row>
    <row r="163" s="74" customFormat="1" ht="36" spans="1:21">
      <c r="A163" s="82">
        <v>55</v>
      </c>
      <c r="B163" s="178" t="s">
        <v>137</v>
      </c>
      <c r="C163" s="179" t="s">
        <v>863</v>
      </c>
      <c r="D163" s="180" t="s">
        <v>285</v>
      </c>
      <c r="E163" s="179" t="s">
        <v>509</v>
      </c>
      <c r="F163" s="179" t="s">
        <v>870</v>
      </c>
      <c r="G163" s="181">
        <v>10</v>
      </c>
      <c r="H163" s="182">
        <v>10</v>
      </c>
      <c r="I163" s="202">
        <v>1</v>
      </c>
      <c r="J163" s="203"/>
      <c r="K163" s="204">
        <v>0</v>
      </c>
      <c r="L163" s="205" t="s">
        <v>871</v>
      </c>
      <c r="M163" s="181"/>
      <c r="N163" s="181"/>
      <c r="O163" s="181"/>
      <c r="P163" s="181"/>
      <c r="Q163" s="181"/>
      <c r="R163" s="126" t="s">
        <v>113</v>
      </c>
      <c r="S163" s="72"/>
      <c r="T163" s="72"/>
      <c r="U163" s="72"/>
    </row>
    <row r="164" s="74" customFormat="1" ht="36" spans="1:21">
      <c r="A164" s="82">
        <v>56</v>
      </c>
      <c r="B164" s="178" t="s">
        <v>137</v>
      </c>
      <c r="C164" s="179" t="s">
        <v>863</v>
      </c>
      <c r="D164" s="180" t="s">
        <v>285</v>
      </c>
      <c r="E164" s="179" t="s">
        <v>509</v>
      </c>
      <c r="F164" s="179" t="s">
        <v>872</v>
      </c>
      <c r="G164" s="181">
        <v>10</v>
      </c>
      <c r="H164" s="182">
        <v>10</v>
      </c>
      <c r="I164" s="202">
        <v>1</v>
      </c>
      <c r="J164" s="203"/>
      <c r="K164" s="204">
        <v>0</v>
      </c>
      <c r="L164" s="205" t="s">
        <v>871</v>
      </c>
      <c r="M164" s="181"/>
      <c r="N164" s="181"/>
      <c r="O164" s="181"/>
      <c r="P164" s="181"/>
      <c r="Q164" s="181"/>
      <c r="R164" s="126" t="s">
        <v>113</v>
      </c>
      <c r="S164" s="72"/>
      <c r="T164" s="72"/>
      <c r="U164" s="72"/>
    </row>
    <row r="165" s="74" customFormat="1" ht="36" spans="1:21">
      <c r="A165" s="82">
        <v>57</v>
      </c>
      <c r="B165" s="178" t="s">
        <v>137</v>
      </c>
      <c r="C165" s="179" t="s">
        <v>863</v>
      </c>
      <c r="D165" s="180" t="s">
        <v>285</v>
      </c>
      <c r="E165" s="179" t="s">
        <v>509</v>
      </c>
      <c r="F165" s="179" t="s">
        <v>873</v>
      </c>
      <c r="G165" s="181">
        <v>10</v>
      </c>
      <c r="H165" s="182">
        <v>10</v>
      </c>
      <c r="I165" s="202">
        <v>1</v>
      </c>
      <c r="J165" s="203"/>
      <c r="K165" s="204">
        <v>0</v>
      </c>
      <c r="L165" s="205" t="s">
        <v>871</v>
      </c>
      <c r="M165" s="181"/>
      <c r="N165" s="181"/>
      <c r="O165" s="181"/>
      <c r="P165" s="181"/>
      <c r="Q165" s="181"/>
      <c r="R165" s="126" t="s">
        <v>113</v>
      </c>
      <c r="S165" s="72"/>
      <c r="T165" s="72"/>
      <c r="U165" s="72"/>
    </row>
    <row r="166" s="74" customFormat="1" ht="36" spans="1:21">
      <c r="A166" s="82">
        <v>58</v>
      </c>
      <c r="B166" s="178" t="s">
        <v>137</v>
      </c>
      <c r="C166" s="179" t="s">
        <v>863</v>
      </c>
      <c r="D166" s="180" t="s">
        <v>285</v>
      </c>
      <c r="E166" s="179" t="s">
        <v>509</v>
      </c>
      <c r="F166" s="179" t="s">
        <v>874</v>
      </c>
      <c r="G166" s="181">
        <v>10</v>
      </c>
      <c r="H166" s="182">
        <v>10</v>
      </c>
      <c r="I166" s="202">
        <v>1</v>
      </c>
      <c r="J166" s="203"/>
      <c r="K166" s="204">
        <v>0</v>
      </c>
      <c r="L166" s="205" t="s">
        <v>871</v>
      </c>
      <c r="M166" s="181"/>
      <c r="N166" s="181"/>
      <c r="O166" s="181"/>
      <c r="P166" s="181"/>
      <c r="Q166" s="181"/>
      <c r="R166" s="126" t="s">
        <v>113</v>
      </c>
      <c r="S166" s="72"/>
      <c r="T166" s="72"/>
      <c r="U166" s="72"/>
    </row>
    <row r="167" s="74" customFormat="1" ht="36" spans="1:21">
      <c r="A167" s="82">
        <v>59</v>
      </c>
      <c r="B167" s="178" t="s">
        <v>137</v>
      </c>
      <c r="C167" s="179" t="s">
        <v>863</v>
      </c>
      <c r="D167" s="180" t="s">
        <v>285</v>
      </c>
      <c r="E167" s="179" t="s">
        <v>509</v>
      </c>
      <c r="F167" s="179" t="s">
        <v>875</v>
      </c>
      <c r="G167" s="181">
        <v>10</v>
      </c>
      <c r="H167" s="182">
        <v>10</v>
      </c>
      <c r="I167" s="202">
        <v>1</v>
      </c>
      <c r="J167" s="203"/>
      <c r="K167" s="204">
        <v>0</v>
      </c>
      <c r="L167" s="205" t="s">
        <v>871</v>
      </c>
      <c r="M167" s="181"/>
      <c r="N167" s="181"/>
      <c r="O167" s="181"/>
      <c r="P167" s="181"/>
      <c r="Q167" s="181"/>
      <c r="R167" s="126" t="s">
        <v>113</v>
      </c>
      <c r="S167" s="72"/>
      <c r="T167" s="72"/>
      <c r="U167" s="72"/>
    </row>
    <row r="168" s="74" customFormat="1" ht="36" spans="1:21">
      <c r="A168" s="82">
        <v>60</v>
      </c>
      <c r="B168" s="178" t="s">
        <v>138</v>
      </c>
      <c r="C168" s="179" t="s">
        <v>863</v>
      </c>
      <c r="D168" s="180" t="s">
        <v>285</v>
      </c>
      <c r="E168" s="179" t="s">
        <v>509</v>
      </c>
      <c r="F168" s="179" t="s">
        <v>876</v>
      </c>
      <c r="G168" s="181">
        <v>10</v>
      </c>
      <c r="H168" s="182">
        <v>10</v>
      </c>
      <c r="I168" s="202">
        <v>1</v>
      </c>
      <c r="J168" s="203"/>
      <c r="K168" s="204">
        <v>0</v>
      </c>
      <c r="L168" s="205" t="s">
        <v>877</v>
      </c>
      <c r="M168" s="181">
        <v>12.868</v>
      </c>
      <c r="N168" s="181">
        <v>12.868</v>
      </c>
      <c r="O168" s="181">
        <v>12.868</v>
      </c>
      <c r="P168" s="181"/>
      <c r="Q168" s="181"/>
      <c r="R168" s="126" t="s">
        <v>113</v>
      </c>
      <c r="S168" s="72"/>
      <c r="T168" s="72"/>
      <c r="U168" s="72"/>
    </row>
    <row r="169" s="74" customFormat="1" ht="36" spans="1:21">
      <c r="A169" s="82">
        <v>61</v>
      </c>
      <c r="B169" s="178" t="s">
        <v>138</v>
      </c>
      <c r="C169" s="179" t="s">
        <v>863</v>
      </c>
      <c r="D169" s="180" t="s">
        <v>285</v>
      </c>
      <c r="E169" s="179" t="s">
        <v>509</v>
      </c>
      <c r="F169" s="179" t="s">
        <v>878</v>
      </c>
      <c r="G169" s="181">
        <v>10</v>
      </c>
      <c r="H169" s="182">
        <v>10</v>
      </c>
      <c r="I169" s="202">
        <v>1</v>
      </c>
      <c r="J169" s="203"/>
      <c r="K169" s="204">
        <v>0</v>
      </c>
      <c r="L169" s="205" t="s">
        <v>877</v>
      </c>
      <c r="M169" s="181">
        <v>28.1</v>
      </c>
      <c r="N169" s="181">
        <v>28.1</v>
      </c>
      <c r="O169" s="181">
        <v>28.1</v>
      </c>
      <c r="P169" s="181"/>
      <c r="Q169" s="181"/>
      <c r="R169" s="126" t="s">
        <v>113</v>
      </c>
      <c r="S169" s="72"/>
      <c r="T169" s="72"/>
      <c r="U169" s="72"/>
    </row>
    <row r="170" s="74" customFormat="1" ht="36" spans="1:21">
      <c r="A170" s="82">
        <v>62</v>
      </c>
      <c r="B170" s="178" t="s">
        <v>138</v>
      </c>
      <c r="C170" s="179" t="s">
        <v>863</v>
      </c>
      <c r="D170" s="180" t="s">
        <v>285</v>
      </c>
      <c r="E170" s="179" t="s">
        <v>509</v>
      </c>
      <c r="F170" s="179" t="s">
        <v>879</v>
      </c>
      <c r="G170" s="181">
        <v>10</v>
      </c>
      <c r="H170" s="182">
        <v>10</v>
      </c>
      <c r="I170" s="202">
        <v>1</v>
      </c>
      <c r="J170" s="203"/>
      <c r="K170" s="204">
        <v>0</v>
      </c>
      <c r="L170" s="205" t="s">
        <v>877</v>
      </c>
      <c r="M170" s="181">
        <v>21.766</v>
      </c>
      <c r="N170" s="181">
        <v>21.766</v>
      </c>
      <c r="O170" s="181">
        <v>21.766</v>
      </c>
      <c r="P170" s="181"/>
      <c r="Q170" s="181"/>
      <c r="R170" s="126" t="s">
        <v>113</v>
      </c>
      <c r="S170" s="72"/>
      <c r="T170" s="72"/>
      <c r="U170" s="72"/>
    </row>
    <row r="171" s="74" customFormat="1" ht="36" spans="1:21">
      <c r="A171" s="82">
        <v>63</v>
      </c>
      <c r="B171" s="178" t="s">
        <v>138</v>
      </c>
      <c r="C171" s="179" t="s">
        <v>863</v>
      </c>
      <c r="D171" s="180" t="s">
        <v>285</v>
      </c>
      <c r="E171" s="179" t="s">
        <v>509</v>
      </c>
      <c r="F171" s="179" t="s">
        <v>880</v>
      </c>
      <c r="G171" s="181">
        <v>10</v>
      </c>
      <c r="H171" s="182">
        <v>10</v>
      </c>
      <c r="I171" s="202">
        <v>1</v>
      </c>
      <c r="J171" s="203"/>
      <c r="K171" s="204">
        <v>0</v>
      </c>
      <c r="L171" s="205" t="s">
        <v>877</v>
      </c>
      <c r="M171" s="181">
        <v>20</v>
      </c>
      <c r="N171" s="181">
        <v>20</v>
      </c>
      <c r="O171" s="181">
        <v>20</v>
      </c>
      <c r="P171" s="181"/>
      <c r="Q171" s="181"/>
      <c r="R171" s="126" t="s">
        <v>113</v>
      </c>
      <c r="S171" s="72"/>
      <c r="T171" s="72"/>
      <c r="U171" s="72"/>
    </row>
    <row r="172" s="74" customFormat="1" ht="36" spans="1:21">
      <c r="A172" s="82">
        <v>64</v>
      </c>
      <c r="B172" s="178" t="s">
        <v>138</v>
      </c>
      <c r="C172" s="179" t="s">
        <v>863</v>
      </c>
      <c r="D172" s="180" t="s">
        <v>285</v>
      </c>
      <c r="E172" s="179" t="s">
        <v>509</v>
      </c>
      <c r="F172" s="179" t="s">
        <v>881</v>
      </c>
      <c r="G172" s="181">
        <v>10</v>
      </c>
      <c r="H172" s="182">
        <v>10</v>
      </c>
      <c r="I172" s="202">
        <v>1</v>
      </c>
      <c r="J172" s="203"/>
      <c r="K172" s="204">
        <v>0</v>
      </c>
      <c r="L172" s="205" t="s">
        <v>877</v>
      </c>
      <c r="M172" s="181">
        <v>16</v>
      </c>
      <c r="N172" s="181">
        <v>16</v>
      </c>
      <c r="O172" s="181">
        <v>16</v>
      </c>
      <c r="P172" s="181"/>
      <c r="Q172" s="181"/>
      <c r="R172" s="126" t="s">
        <v>113</v>
      </c>
      <c r="S172" s="72"/>
      <c r="T172" s="72"/>
      <c r="U172" s="72"/>
    </row>
    <row r="173" s="74" customFormat="1" ht="36" spans="1:21">
      <c r="A173" s="82">
        <v>65</v>
      </c>
      <c r="B173" s="178" t="s">
        <v>138</v>
      </c>
      <c r="C173" s="179" t="s">
        <v>863</v>
      </c>
      <c r="D173" s="180" t="s">
        <v>285</v>
      </c>
      <c r="E173" s="179" t="s">
        <v>509</v>
      </c>
      <c r="F173" s="179" t="s">
        <v>882</v>
      </c>
      <c r="G173" s="181">
        <v>10</v>
      </c>
      <c r="H173" s="182">
        <v>10</v>
      </c>
      <c r="I173" s="202">
        <v>1</v>
      </c>
      <c r="J173" s="203"/>
      <c r="K173" s="204">
        <v>0</v>
      </c>
      <c r="L173" s="205" t="s">
        <v>877</v>
      </c>
      <c r="M173" s="181">
        <v>30</v>
      </c>
      <c r="N173" s="181">
        <v>30</v>
      </c>
      <c r="O173" s="181">
        <v>30</v>
      </c>
      <c r="P173" s="181"/>
      <c r="Q173" s="181"/>
      <c r="R173" s="126" t="s">
        <v>113</v>
      </c>
      <c r="S173" s="72"/>
      <c r="T173" s="72"/>
      <c r="U173" s="72"/>
    </row>
    <row r="174" s="74" customFormat="1" ht="36" spans="1:21">
      <c r="A174" s="82">
        <v>66</v>
      </c>
      <c r="B174" s="178" t="s">
        <v>138</v>
      </c>
      <c r="C174" s="179" t="s">
        <v>863</v>
      </c>
      <c r="D174" s="180" t="s">
        <v>285</v>
      </c>
      <c r="E174" s="179" t="s">
        <v>509</v>
      </c>
      <c r="F174" s="179" t="s">
        <v>883</v>
      </c>
      <c r="G174" s="181">
        <v>10</v>
      </c>
      <c r="H174" s="182">
        <v>10</v>
      </c>
      <c r="I174" s="202">
        <v>1</v>
      </c>
      <c r="J174" s="203"/>
      <c r="K174" s="204">
        <v>0</v>
      </c>
      <c r="L174" s="205" t="s">
        <v>877</v>
      </c>
      <c r="M174" s="181">
        <v>4.75</v>
      </c>
      <c r="N174" s="181">
        <v>4.75</v>
      </c>
      <c r="O174" s="181">
        <v>4.75</v>
      </c>
      <c r="P174" s="181"/>
      <c r="Q174" s="181"/>
      <c r="R174" s="126" t="s">
        <v>113</v>
      </c>
      <c r="S174" s="72"/>
      <c r="T174" s="72"/>
      <c r="U174" s="72"/>
    </row>
    <row r="175" s="74" customFormat="1" ht="36" spans="1:21">
      <c r="A175" s="82">
        <v>67</v>
      </c>
      <c r="B175" s="178" t="s">
        <v>138</v>
      </c>
      <c r="C175" s="179" t="s">
        <v>863</v>
      </c>
      <c r="D175" s="180" t="s">
        <v>285</v>
      </c>
      <c r="E175" s="179" t="s">
        <v>509</v>
      </c>
      <c r="F175" s="179" t="s">
        <v>510</v>
      </c>
      <c r="G175" s="181">
        <v>10</v>
      </c>
      <c r="H175" s="182">
        <v>10</v>
      </c>
      <c r="I175" s="202">
        <v>1</v>
      </c>
      <c r="J175" s="203"/>
      <c r="K175" s="204">
        <v>0</v>
      </c>
      <c r="L175" s="205" t="s">
        <v>884</v>
      </c>
      <c r="M175" s="181">
        <v>190</v>
      </c>
      <c r="N175" s="181">
        <v>190</v>
      </c>
      <c r="O175" s="181">
        <v>190</v>
      </c>
      <c r="P175" s="181"/>
      <c r="Q175" s="181"/>
      <c r="R175" s="126" t="s">
        <v>113</v>
      </c>
      <c r="S175" s="72"/>
      <c r="T175" s="72"/>
      <c r="U175" s="72"/>
    </row>
    <row r="176" s="74" customFormat="1" ht="36" spans="1:21">
      <c r="A176" s="82">
        <v>68</v>
      </c>
      <c r="B176" s="178" t="s">
        <v>138</v>
      </c>
      <c r="C176" s="179" t="s">
        <v>863</v>
      </c>
      <c r="D176" s="180" t="s">
        <v>285</v>
      </c>
      <c r="E176" s="179" t="s">
        <v>509</v>
      </c>
      <c r="F176" s="179" t="s">
        <v>513</v>
      </c>
      <c r="G176" s="181">
        <v>10</v>
      </c>
      <c r="H176" s="182">
        <v>10</v>
      </c>
      <c r="I176" s="202">
        <v>1</v>
      </c>
      <c r="J176" s="203"/>
      <c r="K176" s="204">
        <v>0</v>
      </c>
      <c r="L176" s="205" t="s">
        <v>884</v>
      </c>
      <c r="M176" s="181">
        <v>40</v>
      </c>
      <c r="N176" s="181">
        <v>40</v>
      </c>
      <c r="O176" s="181">
        <v>40</v>
      </c>
      <c r="P176" s="181"/>
      <c r="Q176" s="181"/>
      <c r="R176" s="126" t="s">
        <v>113</v>
      </c>
      <c r="S176" s="72"/>
      <c r="T176" s="72"/>
      <c r="U176" s="72"/>
    </row>
    <row r="177" s="74" customFormat="1" ht="36" spans="1:21">
      <c r="A177" s="82">
        <v>73</v>
      </c>
      <c r="B177" s="178" t="s">
        <v>136</v>
      </c>
      <c r="C177" s="179" t="s">
        <v>742</v>
      </c>
      <c r="D177" s="180" t="s">
        <v>285</v>
      </c>
      <c r="E177" s="179" t="s">
        <v>885</v>
      </c>
      <c r="F177" s="179" t="s">
        <v>886</v>
      </c>
      <c r="G177" s="181">
        <v>20</v>
      </c>
      <c r="H177" s="182"/>
      <c r="I177" s="202">
        <v>0</v>
      </c>
      <c r="J177" s="203"/>
      <c r="K177" s="204" t="e">
        <v>#DIV/0!</v>
      </c>
      <c r="L177" s="205" t="s">
        <v>865</v>
      </c>
      <c r="M177" s="181"/>
      <c r="N177" s="181"/>
      <c r="O177" s="181"/>
      <c r="P177" s="181"/>
      <c r="Q177" s="181"/>
      <c r="R177" s="126" t="s">
        <v>113</v>
      </c>
      <c r="S177" s="72"/>
      <c r="T177" s="72"/>
      <c r="U177" s="72"/>
    </row>
    <row r="178" s="74" customFormat="1" ht="48" spans="1:21">
      <c r="A178" s="82">
        <v>74</v>
      </c>
      <c r="B178" s="178" t="s">
        <v>136</v>
      </c>
      <c r="C178" s="179" t="s">
        <v>742</v>
      </c>
      <c r="D178" s="180" t="s">
        <v>285</v>
      </c>
      <c r="E178" s="179" t="s">
        <v>885</v>
      </c>
      <c r="F178" s="179" t="s">
        <v>887</v>
      </c>
      <c r="G178" s="181">
        <v>20</v>
      </c>
      <c r="H178" s="182"/>
      <c r="I178" s="202">
        <v>0</v>
      </c>
      <c r="J178" s="203"/>
      <c r="K178" s="204" t="e">
        <v>#DIV/0!</v>
      </c>
      <c r="L178" s="205" t="s">
        <v>865</v>
      </c>
      <c r="M178" s="181"/>
      <c r="N178" s="181"/>
      <c r="O178" s="181"/>
      <c r="P178" s="181"/>
      <c r="Q178" s="181"/>
      <c r="R178" s="126" t="s">
        <v>113</v>
      </c>
      <c r="S178" s="72"/>
      <c r="T178" s="72"/>
      <c r="U178" s="72"/>
    </row>
    <row r="179" s="74" customFormat="1" ht="36" spans="1:21">
      <c r="A179" s="82">
        <v>75</v>
      </c>
      <c r="B179" s="178" t="s">
        <v>136</v>
      </c>
      <c r="C179" s="179" t="s">
        <v>742</v>
      </c>
      <c r="D179" s="180" t="s">
        <v>285</v>
      </c>
      <c r="E179" s="179" t="s">
        <v>885</v>
      </c>
      <c r="F179" s="179" t="s">
        <v>888</v>
      </c>
      <c r="G179" s="181">
        <v>20</v>
      </c>
      <c r="H179" s="182"/>
      <c r="I179" s="202">
        <v>0</v>
      </c>
      <c r="J179" s="203"/>
      <c r="K179" s="204" t="e">
        <v>#DIV/0!</v>
      </c>
      <c r="L179" s="205" t="s">
        <v>865</v>
      </c>
      <c r="M179" s="181"/>
      <c r="N179" s="181"/>
      <c r="O179" s="181"/>
      <c r="P179" s="181"/>
      <c r="Q179" s="181"/>
      <c r="R179" s="126" t="s">
        <v>113</v>
      </c>
      <c r="S179" s="72"/>
      <c r="T179" s="72"/>
      <c r="U179" s="72"/>
    </row>
    <row r="180" s="74" customFormat="1" ht="60" spans="1:21">
      <c r="A180" s="82">
        <v>79</v>
      </c>
      <c r="B180" s="178" t="s">
        <v>137</v>
      </c>
      <c r="C180" s="179" t="s">
        <v>742</v>
      </c>
      <c r="D180" s="180" t="s">
        <v>285</v>
      </c>
      <c r="E180" s="179" t="s">
        <v>885</v>
      </c>
      <c r="F180" s="179" t="s">
        <v>889</v>
      </c>
      <c r="G180" s="181">
        <v>20</v>
      </c>
      <c r="H180" s="182">
        <v>20</v>
      </c>
      <c r="I180" s="202">
        <v>1</v>
      </c>
      <c r="J180" s="203"/>
      <c r="K180" s="204">
        <v>0</v>
      </c>
      <c r="L180" s="205" t="s">
        <v>890</v>
      </c>
      <c r="M180" s="181"/>
      <c r="N180" s="181"/>
      <c r="O180" s="181"/>
      <c r="P180" s="181"/>
      <c r="Q180" s="181"/>
      <c r="R180" s="126" t="s">
        <v>113</v>
      </c>
      <c r="S180" s="72"/>
      <c r="T180" s="72"/>
      <c r="U180" s="72"/>
    </row>
    <row r="181" s="74" customFormat="1" ht="48" spans="1:21">
      <c r="A181" s="82">
        <v>80</v>
      </c>
      <c r="B181" s="178" t="s">
        <v>137</v>
      </c>
      <c r="C181" s="179" t="s">
        <v>742</v>
      </c>
      <c r="D181" s="180" t="s">
        <v>285</v>
      </c>
      <c r="E181" s="179" t="s">
        <v>885</v>
      </c>
      <c r="F181" s="179" t="s">
        <v>891</v>
      </c>
      <c r="G181" s="181">
        <v>20</v>
      </c>
      <c r="H181" s="182">
        <v>20</v>
      </c>
      <c r="I181" s="202">
        <v>1</v>
      </c>
      <c r="J181" s="203"/>
      <c r="K181" s="204">
        <v>0</v>
      </c>
      <c r="L181" s="205" t="s">
        <v>890</v>
      </c>
      <c r="M181" s="181"/>
      <c r="N181" s="181"/>
      <c r="O181" s="181"/>
      <c r="P181" s="181"/>
      <c r="Q181" s="181"/>
      <c r="R181" s="126" t="s">
        <v>113</v>
      </c>
      <c r="S181" s="72"/>
      <c r="T181" s="72"/>
      <c r="U181" s="72"/>
    </row>
    <row r="182" s="74" customFormat="1" ht="36" spans="1:21">
      <c r="A182" s="82">
        <v>81</v>
      </c>
      <c r="B182" s="178" t="s">
        <v>138</v>
      </c>
      <c r="C182" s="179" t="s">
        <v>742</v>
      </c>
      <c r="D182" s="180" t="s">
        <v>285</v>
      </c>
      <c r="E182" s="179" t="s">
        <v>885</v>
      </c>
      <c r="F182" s="179" t="s">
        <v>892</v>
      </c>
      <c r="G182" s="181">
        <v>20</v>
      </c>
      <c r="H182" s="182">
        <v>20</v>
      </c>
      <c r="I182" s="202">
        <v>1</v>
      </c>
      <c r="J182" s="203"/>
      <c r="K182" s="204">
        <v>0</v>
      </c>
      <c r="L182" s="205" t="s">
        <v>893</v>
      </c>
      <c r="M182" s="181">
        <v>240</v>
      </c>
      <c r="N182" s="181">
        <v>240</v>
      </c>
      <c r="O182" s="181">
        <v>240</v>
      </c>
      <c r="P182" s="181"/>
      <c r="Q182" s="181"/>
      <c r="R182" s="126" t="s">
        <v>113</v>
      </c>
      <c r="S182" s="72"/>
      <c r="T182" s="72"/>
      <c r="U182" s="72"/>
    </row>
    <row r="183" s="74" customFormat="1" ht="36" spans="1:21">
      <c r="A183" s="82">
        <v>82</v>
      </c>
      <c r="B183" s="178" t="s">
        <v>138</v>
      </c>
      <c r="C183" s="179" t="s">
        <v>742</v>
      </c>
      <c r="D183" s="180" t="s">
        <v>285</v>
      </c>
      <c r="E183" s="179" t="s">
        <v>885</v>
      </c>
      <c r="F183" s="179" t="s">
        <v>894</v>
      </c>
      <c r="G183" s="181">
        <v>20</v>
      </c>
      <c r="H183" s="182">
        <v>20</v>
      </c>
      <c r="I183" s="202">
        <v>1</v>
      </c>
      <c r="J183" s="203"/>
      <c r="K183" s="204">
        <v>0</v>
      </c>
      <c r="L183" s="205" t="s">
        <v>893</v>
      </c>
      <c r="M183" s="181">
        <v>68</v>
      </c>
      <c r="N183" s="181">
        <v>68</v>
      </c>
      <c r="O183" s="181">
        <v>68</v>
      </c>
      <c r="P183" s="181"/>
      <c r="Q183" s="181"/>
      <c r="R183" s="126" t="s">
        <v>113</v>
      </c>
      <c r="S183" s="72"/>
      <c r="T183" s="72"/>
      <c r="U183" s="72"/>
    </row>
    <row r="184" s="74" customFormat="1" ht="48" spans="1:21">
      <c r="A184" s="82">
        <v>83</v>
      </c>
      <c r="B184" s="178" t="s">
        <v>138</v>
      </c>
      <c r="C184" s="179" t="s">
        <v>742</v>
      </c>
      <c r="D184" s="180" t="s">
        <v>285</v>
      </c>
      <c r="E184" s="179" t="s">
        <v>885</v>
      </c>
      <c r="F184" s="179" t="s">
        <v>895</v>
      </c>
      <c r="G184" s="181">
        <v>20</v>
      </c>
      <c r="H184" s="182">
        <v>20</v>
      </c>
      <c r="I184" s="202">
        <v>1</v>
      </c>
      <c r="J184" s="203"/>
      <c r="K184" s="204">
        <v>0</v>
      </c>
      <c r="L184" s="205" t="s">
        <v>893</v>
      </c>
      <c r="M184" s="181">
        <v>100</v>
      </c>
      <c r="N184" s="181">
        <v>100</v>
      </c>
      <c r="O184" s="181">
        <v>100</v>
      </c>
      <c r="P184" s="181"/>
      <c r="Q184" s="181"/>
      <c r="R184" s="126" t="s">
        <v>113</v>
      </c>
      <c r="S184" s="72"/>
      <c r="T184" s="72"/>
      <c r="U184" s="72"/>
    </row>
    <row r="185" s="74" customFormat="1" ht="36" spans="1:21">
      <c r="A185" s="82">
        <v>84</v>
      </c>
      <c r="B185" s="178" t="s">
        <v>138</v>
      </c>
      <c r="C185" s="179" t="s">
        <v>742</v>
      </c>
      <c r="D185" s="180" t="s">
        <v>285</v>
      </c>
      <c r="E185" s="179" t="s">
        <v>885</v>
      </c>
      <c r="F185" s="179" t="s">
        <v>896</v>
      </c>
      <c r="G185" s="181">
        <v>20</v>
      </c>
      <c r="H185" s="182">
        <v>20</v>
      </c>
      <c r="I185" s="202">
        <v>1</v>
      </c>
      <c r="J185" s="203"/>
      <c r="K185" s="204">
        <v>0</v>
      </c>
      <c r="L185" s="198" t="s">
        <v>893</v>
      </c>
      <c r="M185" s="181">
        <v>43.2</v>
      </c>
      <c r="N185" s="181">
        <v>43.2</v>
      </c>
      <c r="O185" s="181">
        <v>43.2</v>
      </c>
      <c r="P185" s="181"/>
      <c r="Q185" s="181"/>
      <c r="R185" s="126" t="s">
        <v>113</v>
      </c>
      <c r="S185" s="72"/>
      <c r="T185" s="72"/>
      <c r="U185" s="72"/>
    </row>
    <row r="186" s="74" customFormat="1" ht="36" spans="1:21">
      <c r="A186" s="82">
        <v>89</v>
      </c>
      <c r="B186" s="178" t="s">
        <v>136</v>
      </c>
      <c r="C186" s="179" t="s">
        <v>664</v>
      </c>
      <c r="D186" s="180" t="s">
        <v>287</v>
      </c>
      <c r="E186" s="179" t="s">
        <v>301</v>
      </c>
      <c r="F186" s="179" t="s">
        <v>897</v>
      </c>
      <c r="G186" s="181">
        <v>30</v>
      </c>
      <c r="H186" s="182"/>
      <c r="I186" s="202">
        <v>0</v>
      </c>
      <c r="J186" s="203"/>
      <c r="K186" s="204" t="e">
        <v>#DIV/0!</v>
      </c>
      <c r="L186" s="205" t="s">
        <v>898</v>
      </c>
      <c r="M186" s="181"/>
      <c r="N186" s="181"/>
      <c r="O186" s="181"/>
      <c r="P186" s="181"/>
      <c r="Q186" s="181"/>
      <c r="R186" s="126" t="s">
        <v>113</v>
      </c>
      <c r="S186" s="72"/>
      <c r="T186" s="72"/>
      <c r="U186" s="72"/>
    </row>
    <row r="187" s="74" customFormat="1" ht="36" spans="1:21">
      <c r="A187" s="82">
        <v>90</v>
      </c>
      <c r="B187" s="178" t="s">
        <v>136</v>
      </c>
      <c r="C187" s="179" t="s">
        <v>664</v>
      </c>
      <c r="D187" s="180" t="s">
        <v>287</v>
      </c>
      <c r="E187" s="179" t="s">
        <v>301</v>
      </c>
      <c r="F187" s="179" t="s">
        <v>515</v>
      </c>
      <c r="G187" s="181">
        <v>10</v>
      </c>
      <c r="H187" s="182"/>
      <c r="I187" s="202">
        <v>0</v>
      </c>
      <c r="J187" s="203"/>
      <c r="K187" s="204" t="e">
        <v>#DIV/0!</v>
      </c>
      <c r="L187" s="205" t="s">
        <v>899</v>
      </c>
      <c r="M187" s="181">
        <v>20</v>
      </c>
      <c r="N187" s="181">
        <v>10</v>
      </c>
      <c r="O187" s="181"/>
      <c r="P187" s="181"/>
      <c r="Q187" s="181"/>
      <c r="R187" s="126" t="s">
        <v>113</v>
      </c>
      <c r="S187" s="72"/>
      <c r="T187" s="72"/>
      <c r="U187" s="72"/>
    </row>
    <row r="188" s="74" customFormat="1" ht="48" spans="1:21">
      <c r="A188" s="82">
        <v>91</v>
      </c>
      <c r="B188" s="178" t="s">
        <v>136</v>
      </c>
      <c r="C188" s="179" t="s">
        <v>664</v>
      </c>
      <c r="D188" s="180" t="s">
        <v>287</v>
      </c>
      <c r="E188" s="179" t="s">
        <v>301</v>
      </c>
      <c r="F188" s="179" t="s">
        <v>900</v>
      </c>
      <c r="G188" s="181">
        <v>30</v>
      </c>
      <c r="H188" s="182">
        <v>30</v>
      </c>
      <c r="I188" s="202">
        <v>1</v>
      </c>
      <c r="J188" s="203"/>
      <c r="K188" s="204">
        <v>0</v>
      </c>
      <c r="L188" s="205" t="s">
        <v>901</v>
      </c>
      <c r="M188" s="181">
        <v>5.164</v>
      </c>
      <c r="N188" s="181">
        <v>5.164</v>
      </c>
      <c r="O188" s="181">
        <v>5.164</v>
      </c>
      <c r="P188" s="181"/>
      <c r="Q188" s="181"/>
      <c r="R188" s="126" t="s">
        <v>113</v>
      </c>
      <c r="S188" s="72"/>
      <c r="T188" s="72"/>
      <c r="U188" s="72"/>
    </row>
    <row r="189" s="74" customFormat="1" ht="36" spans="1:21">
      <c r="A189" s="82">
        <v>96</v>
      </c>
      <c r="B189" s="178" t="s">
        <v>139</v>
      </c>
      <c r="C189" s="179" t="s">
        <v>664</v>
      </c>
      <c r="D189" s="180" t="s">
        <v>287</v>
      </c>
      <c r="E189" s="179" t="s">
        <v>301</v>
      </c>
      <c r="F189" s="179" t="s">
        <v>902</v>
      </c>
      <c r="G189" s="181">
        <v>10</v>
      </c>
      <c r="H189" s="182"/>
      <c r="I189" s="202">
        <v>0</v>
      </c>
      <c r="J189" s="203"/>
      <c r="K189" s="204" t="e">
        <v>#DIV/0!</v>
      </c>
      <c r="L189" s="205" t="s">
        <v>903</v>
      </c>
      <c r="M189" s="181">
        <v>10</v>
      </c>
      <c r="N189" s="181">
        <v>10</v>
      </c>
      <c r="O189" s="181">
        <v>10</v>
      </c>
      <c r="P189" s="181"/>
      <c r="Q189" s="181"/>
      <c r="R189" s="126" t="s">
        <v>113</v>
      </c>
      <c r="S189" s="72"/>
      <c r="T189" s="72"/>
      <c r="U189" s="72"/>
    </row>
    <row r="190" s="74" customFormat="1" ht="36" spans="1:21">
      <c r="A190" s="82">
        <v>97</v>
      </c>
      <c r="B190" s="178" t="s">
        <v>139</v>
      </c>
      <c r="C190" s="179" t="s">
        <v>664</v>
      </c>
      <c r="D190" s="180" t="s">
        <v>287</v>
      </c>
      <c r="E190" s="179" t="s">
        <v>301</v>
      </c>
      <c r="F190" s="179" t="s">
        <v>904</v>
      </c>
      <c r="G190" s="181">
        <v>5</v>
      </c>
      <c r="H190" s="182"/>
      <c r="I190" s="202">
        <v>0</v>
      </c>
      <c r="J190" s="203"/>
      <c r="K190" s="204" t="e">
        <v>#DIV/0!</v>
      </c>
      <c r="L190" s="205" t="s">
        <v>903</v>
      </c>
      <c r="M190" s="181">
        <v>5</v>
      </c>
      <c r="N190" s="181">
        <v>5</v>
      </c>
      <c r="O190" s="181">
        <v>5</v>
      </c>
      <c r="P190" s="181"/>
      <c r="Q190" s="181"/>
      <c r="R190" s="126" t="s">
        <v>113</v>
      </c>
      <c r="S190" s="72"/>
      <c r="T190" s="72"/>
      <c r="U190" s="72"/>
    </row>
    <row r="191" s="74" customFormat="1" ht="48" spans="1:21">
      <c r="A191" s="82">
        <v>98</v>
      </c>
      <c r="B191" s="178" t="s">
        <v>139</v>
      </c>
      <c r="C191" s="179" t="s">
        <v>664</v>
      </c>
      <c r="D191" s="180" t="s">
        <v>287</v>
      </c>
      <c r="E191" s="179" t="s">
        <v>301</v>
      </c>
      <c r="F191" s="179" t="s">
        <v>905</v>
      </c>
      <c r="G191" s="181">
        <v>5</v>
      </c>
      <c r="H191" s="182"/>
      <c r="I191" s="202">
        <v>0</v>
      </c>
      <c r="J191" s="203"/>
      <c r="K191" s="204" t="e">
        <v>#DIV/0!</v>
      </c>
      <c r="L191" s="205" t="s">
        <v>903</v>
      </c>
      <c r="M191" s="181">
        <v>27</v>
      </c>
      <c r="N191" s="181">
        <v>27</v>
      </c>
      <c r="O191" s="181">
        <v>27</v>
      </c>
      <c r="P191" s="181"/>
      <c r="Q191" s="181"/>
      <c r="R191" s="126" t="s">
        <v>113</v>
      </c>
      <c r="S191" s="72"/>
      <c r="T191" s="72"/>
      <c r="U191" s="72"/>
    </row>
    <row r="192" s="74" customFormat="1" ht="36" spans="1:21">
      <c r="A192" s="82">
        <v>99</v>
      </c>
      <c r="B192" s="178" t="s">
        <v>139</v>
      </c>
      <c r="C192" s="179" t="s">
        <v>664</v>
      </c>
      <c r="D192" s="180" t="s">
        <v>287</v>
      </c>
      <c r="E192" s="179" t="s">
        <v>301</v>
      </c>
      <c r="F192" s="179" t="s">
        <v>906</v>
      </c>
      <c r="G192" s="181">
        <v>10</v>
      </c>
      <c r="H192" s="182"/>
      <c r="I192" s="202">
        <v>0</v>
      </c>
      <c r="J192" s="203"/>
      <c r="K192" s="204" t="e">
        <v>#DIV/0!</v>
      </c>
      <c r="L192" s="205" t="s">
        <v>903</v>
      </c>
      <c r="M192" s="181">
        <v>40</v>
      </c>
      <c r="N192" s="181">
        <v>40</v>
      </c>
      <c r="O192" s="181">
        <v>40</v>
      </c>
      <c r="P192" s="181"/>
      <c r="Q192" s="181"/>
      <c r="R192" s="126" t="s">
        <v>113</v>
      </c>
      <c r="S192" s="72"/>
      <c r="T192" s="72"/>
      <c r="U192" s="72"/>
    </row>
    <row r="193" s="74" customFormat="1" ht="36" spans="1:21">
      <c r="A193" s="82">
        <v>102</v>
      </c>
      <c r="B193" s="178" t="s">
        <v>138</v>
      </c>
      <c r="C193" s="179" t="s">
        <v>907</v>
      </c>
      <c r="D193" s="180" t="s">
        <v>288</v>
      </c>
      <c r="E193" s="179" t="s">
        <v>517</v>
      </c>
      <c r="F193" s="179" t="s">
        <v>518</v>
      </c>
      <c r="G193" s="181">
        <v>200</v>
      </c>
      <c r="H193" s="182">
        <v>200</v>
      </c>
      <c r="I193" s="202">
        <v>1</v>
      </c>
      <c r="J193" s="203"/>
      <c r="K193" s="204">
        <v>0</v>
      </c>
      <c r="L193" s="205" t="s">
        <v>908</v>
      </c>
      <c r="M193" s="181">
        <v>46</v>
      </c>
      <c r="N193" s="181"/>
      <c r="O193" s="181"/>
      <c r="P193" s="181" t="s">
        <v>908</v>
      </c>
      <c r="Q193" s="181"/>
      <c r="R193" s="126" t="s">
        <v>113</v>
      </c>
      <c r="S193" s="72"/>
      <c r="T193" s="72"/>
      <c r="U193" s="72"/>
    </row>
    <row r="194" s="74" customFormat="1" ht="36" spans="1:21">
      <c r="A194" s="82">
        <v>104</v>
      </c>
      <c r="B194" s="178" t="s">
        <v>137</v>
      </c>
      <c r="C194" s="179" t="s">
        <v>909</v>
      </c>
      <c r="D194" s="180" t="s">
        <v>288</v>
      </c>
      <c r="E194" s="179" t="s">
        <v>910</v>
      </c>
      <c r="F194" s="179" t="s">
        <v>488</v>
      </c>
      <c r="G194" s="181">
        <v>50</v>
      </c>
      <c r="H194" s="182">
        <v>0</v>
      </c>
      <c r="I194" s="202">
        <v>0</v>
      </c>
      <c r="J194" s="203"/>
      <c r="K194" s="204" t="e">
        <v>#DIV/0!</v>
      </c>
      <c r="L194" s="205" t="s">
        <v>852</v>
      </c>
      <c r="M194" s="181"/>
      <c r="N194" s="181"/>
      <c r="O194" s="181"/>
      <c r="P194" s="181"/>
      <c r="Q194" s="181"/>
      <c r="R194" s="126" t="s">
        <v>113</v>
      </c>
      <c r="S194" s="72"/>
      <c r="T194" s="72"/>
      <c r="U194" s="72"/>
    </row>
    <row r="195" s="74" customFormat="1" ht="36" spans="1:21">
      <c r="A195" s="82">
        <v>105</v>
      </c>
      <c r="B195" s="178" t="s">
        <v>138</v>
      </c>
      <c r="C195" s="179" t="s">
        <v>909</v>
      </c>
      <c r="D195" s="180" t="s">
        <v>288</v>
      </c>
      <c r="E195" s="179" t="s">
        <v>910</v>
      </c>
      <c r="F195" s="179" t="s">
        <v>856</v>
      </c>
      <c r="G195" s="181">
        <v>110</v>
      </c>
      <c r="H195" s="182">
        <v>110</v>
      </c>
      <c r="I195" s="202">
        <v>1</v>
      </c>
      <c r="J195" s="203"/>
      <c r="K195" s="204">
        <v>0</v>
      </c>
      <c r="L195" s="205" t="s">
        <v>911</v>
      </c>
      <c r="M195" s="181"/>
      <c r="N195" s="181"/>
      <c r="O195" s="181"/>
      <c r="P195" s="181"/>
      <c r="Q195" s="181"/>
      <c r="R195" s="126" t="s">
        <v>113</v>
      </c>
      <c r="S195" s="72"/>
      <c r="T195" s="72"/>
      <c r="U195" s="72"/>
    </row>
    <row r="196" s="74" customFormat="1" ht="60" spans="1:21">
      <c r="A196" s="82">
        <v>107</v>
      </c>
      <c r="B196" s="178" t="s">
        <v>138</v>
      </c>
      <c r="C196" s="179" t="s">
        <v>665</v>
      </c>
      <c r="D196" s="180" t="s">
        <v>288</v>
      </c>
      <c r="E196" s="179" t="s">
        <v>768</v>
      </c>
      <c r="F196" s="179" t="s">
        <v>856</v>
      </c>
      <c r="G196" s="181">
        <v>8</v>
      </c>
      <c r="H196" s="182">
        <v>8</v>
      </c>
      <c r="I196" s="202">
        <v>1</v>
      </c>
      <c r="J196" s="203"/>
      <c r="K196" s="204">
        <v>0</v>
      </c>
      <c r="L196" s="205" t="s">
        <v>912</v>
      </c>
      <c r="M196" s="181"/>
      <c r="N196" s="181"/>
      <c r="O196" s="181"/>
      <c r="P196" s="181"/>
      <c r="Q196" s="181"/>
      <c r="R196" s="126" t="s">
        <v>113</v>
      </c>
      <c r="S196" s="72"/>
      <c r="T196" s="72"/>
      <c r="U196" s="72"/>
    </row>
    <row r="197" s="74" customFormat="1" ht="60" spans="1:21">
      <c r="A197" s="82">
        <v>109</v>
      </c>
      <c r="B197" s="178" t="s">
        <v>139</v>
      </c>
      <c r="C197" s="179" t="s">
        <v>665</v>
      </c>
      <c r="D197" s="180" t="s">
        <v>288</v>
      </c>
      <c r="E197" s="179" t="s">
        <v>768</v>
      </c>
      <c r="F197" s="179" t="s">
        <v>499</v>
      </c>
      <c r="G197" s="181">
        <v>8</v>
      </c>
      <c r="H197" s="182">
        <v>8</v>
      </c>
      <c r="I197" s="202">
        <v>1</v>
      </c>
      <c r="J197" s="203"/>
      <c r="K197" s="204">
        <v>0</v>
      </c>
      <c r="L197" s="205" t="s">
        <v>913</v>
      </c>
      <c r="M197" s="181"/>
      <c r="N197" s="181"/>
      <c r="O197" s="181"/>
      <c r="P197" s="181"/>
      <c r="Q197" s="181"/>
      <c r="R197" s="126" t="s">
        <v>113</v>
      </c>
      <c r="S197" s="72"/>
      <c r="T197" s="72"/>
      <c r="U197" s="72"/>
    </row>
    <row r="198" s="74" customFormat="1" ht="36" spans="1:21">
      <c r="A198" s="82">
        <v>509</v>
      </c>
      <c r="B198" s="175" t="s">
        <v>140</v>
      </c>
      <c r="C198" s="82" t="s">
        <v>703</v>
      </c>
      <c r="D198" s="207" t="s">
        <v>283</v>
      </c>
      <c r="E198" s="176" t="s">
        <v>914</v>
      </c>
      <c r="F198" s="176" t="s">
        <v>522</v>
      </c>
      <c r="G198" s="175">
        <v>500</v>
      </c>
      <c r="H198" s="175">
        <v>300</v>
      </c>
      <c r="I198" s="198">
        <v>0.6</v>
      </c>
      <c r="J198" s="175">
        <v>0</v>
      </c>
      <c r="K198" s="198">
        <v>0</v>
      </c>
      <c r="L198" s="176" t="s">
        <v>915</v>
      </c>
      <c r="M198" s="176">
        <v>1500</v>
      </c>
      <c r="N198" s="176">
        <v>1000</v>
      </c>
      <c r="O198" s="176">
        <v>1000</v>
      </c>
      <c r="P198" s="176"/>
      <c r="Q198" s="176"/>
      <c r="R198" s="126" t="s">
        <v>114</v>
      </c>
      <c r="S198" s="72"/>
      <c r="T198" s="72"/>
      <c r="U198" s="72"/>
    </row>
    <row r="199" s="74" customFormat="1" ht="36" spans="1:21">
      <c r="A199" s="82">
        <v>514</v>
      </c>
      <c r="B199" s="175" t="s">
        <v>140</v>
      </c>
      <c r="C199" s="82" t="s">
        <v>916</v>
      </c>
      <c r="D199" s="177" t="s">
        <v>285</v>
      </c>
      <c r="E199" s="176" t="s">
        <v>917</v>
      </c>
      <c r="F199" s="176" t="s">
        <v>404</v>
      </c>
      <c r="G199" s="175">
        <v>27</v>
      </c>
      <c r="H199" s="175">
        <v>26</v>
      </c>
      <c r="I199" s="198">
        <v>0.962962962962963</v>
      </c>
      <c r="J199" s="175">
        <v>0.364</v>
      </c>
      <c r="K199" s="198">
        <v>0.014</v>
      </c>
      <c r="L199" s="176" t="s">
        <v>915</v>
      </c>
      <c r="M199" s="176"/>
      <c r="N199" s="176"/>
      <c r="O199" s="176"/>
      <c r="P199" s="176"/>
      <c r="Q199" s="176"/>
      <c r="R199" s="126" t="s">
        <v>114</v>
      </c>
      <c r="S199" s="72"/>
      <c r="T199" s="72"/>
      <c r="U199" s="72"/>
    </row>
    <row r="200" s="74" customFormat="1" ht="48" spans="1:21">
      <c r="A200" s="82">
        <v>515</v>
      </c>
      <c r="B200" s="175" t="s">
        <v>140</v>
      </c>
      <c r="C200" s="82" t="s">
        <v>712</v>
      </c>
      <c r="D200" s="177" t="s">
        <v>285</v>
      </c>
      <c r="E200" s="176" t="s">
        <v>527</v>
      </c>
      <c r="F200" s="176" t="s">
        <v>522</v>
      </c>
      <c r="G200" s="175">
        <v>23.5</v>
      </c>
      <c r="H200" s="175">
        <v>23.5</v>
      </c>
      <c r="I200" s="198">
        <v>1</v>
      </c>
      <c r="J200" s="175">
        <v>3.13</v>
      </c>
      <c r="K200" s="198">
        <v>0.133191489361702</v>
      </c>
      <c r="L200" s="176"/>
      <c r="M200" s="176"/>
      <c r="N200" s="176"/>
      <c r="O200" s="176"/>
      <c r="P200" s="176"/>
      <c r="Q200" s="176"/>
      <c r="R200" s="126" t="s">
        <v>114</v>
      </c>
      <c r="S200" s="72"/>
      <c r="T200" s="72"/>
      <c r="U200" s="72"/>
    </row>
    <row r="201" s="74" customFormat="1" ht="60" spans="1:21">
      <c r="A201" s="82">
        <v>516</v>
      </c>
      <c r="B201" s="175" t="s">
        <v>140</v>
      </c>
      <c r="C201" s="82" t="s">
        <v>918</v>
      </c>
      <c r="D201" s="177" t="s">
        <v>285</v>
      </c>
      <c r="E201" s="176" t="s">
        <v>919</v>
      </c>
      <c r="F201" s="176" t="s">
        <v>522</v>
      </c>
      <c r="G201" s="175">
        <v>5</v>
      </c>
      <c r="H201" s="175">
        <v>0</v>
      </c>
      <c r="I201" s="198">
        <v>0</v>
      </c>
      <c r="J201" s="175">
        <v>0</v>
      </c>
      <c r="K201" s="198" t="e">
        <v>#DIV/0!</v>
      </c>
      <c r="L201" s="176" t="s">
        <v>915</v>
      </c>
      <c r="M201" s="176"/>
      <c r="N201" s="176"/>
      <c r="O201" s="176"/>
      <c r="P201" s="176"/>
      <c r="Q201" s="176"/>
      <c r="R201" s="126" t="s">
        <v>114</v>
      </c>
      <c r="S201" s="72"/>
      <c r="T201" s="72"/>
      <c r="U201" s="72"/>
    </row>
    <row r="202" s="74" customFormat="1" ht="36" spans="1:21">
      <c r="A202" s="82">
        <v>520</v>
      </c>
      <c r="B202" s="175" t="s">
        <v>140</v>
      </c>
      <c r="C202" s="82" t="s">
        <v>920</v>
      </c>
      <c r="D202" s="177" t="s">
        <v>288</v>
      </c>
      <c r="E202" s="176" t="s">
        <v>910</v>
      </c>
      <c r="F202" s="176" t="s">
        <v>522</v>
      </c>
      <c r="G202" s="175">
        <v>80</v>
      </c>
      <c r="H202" s="175">
        <v>0</v>
      </c>
      <c r="I202" s="198">
        <v>0</v>
      </c>
      <c r="J202" s="175">
        <v>0</v>
      </c>
      <c r="K202" s="198" t="e">
        <v>#DIV/0!</v>
      </c>
      <c r="L202" s="176" t="s">
        <v>915</v>
      </c>
      <c r="M202" s="176"/>
      <c r="N202" s="176"/>
      <c r="O202" s="176"/>
      <c r="P202" s="176"/>
      <c r="Q202" s="176"/>
      <c r="R202" s="126" t="s">
        <v>114</v>
      </c>
      <c r="S202" s="72"/>
      <c r="T202" s="72"/>
      <c r="U202" s="72"/>
    </row>
    <row r="203" s="74" customFormat="1" ht="36" spans="1:21">
      <c r="A203" s="82">
        <v>521</v>
      </c>
      <c r="B203" s="175" t="s">
        <v>141</v>
      </c>
      <c r="C203" s="82" t="s">
        <v>656</v>
      </c>
      <c r="D203" s="177" t="s">
        <v>283</v>
      </c>
      <c r="E203" s="176" t="s">
        <v>921</v>
      </c>
      <c r="F203" s="176" t="s">
        <v>922</v>
      </c>
      <c r="G203" s="175">
        <v>100</v>
      </c>
      <c r="H203" s="175">
        <v>100</v>
      </c>
      <c r="I203" s="198">
        <v>1</v>
      </c>
      <c r="J203" s="175">
        <v>0</v>
      </c>
      <c r="K203" s="198">
        <v>0</v>
      </c>
      <c r="L203" s="104" t="s">
        <v>923</v>
      </c>
      <c r="M203" s="93"/>
      <c r="N203" s="93"/>
      <c r="O203" s="93"/>
      <c r="P203" s="93"/>
      <c r="Q203" s="176"/>
      <c r="R203" s="126" t="s">
        <v>114</v>
      </c>
      <c r="S203" s="72"/>
      <c r="T203" s="72"/>
      <c r="U203" s="72"/>
    </row>
    <row r="204" s="74" customFormat="1" ht="72" spans="1:21">
      <c r="A204" s="82">
        <v>526</v>
      </c>
      <c r="B204" s="175" t="s">
        <v>141</v>
      </c>
      <c r="C204" s="82" t="s">
        <v>729</v>
      </c>
      <c r="D204" s="177" t="s">
        <v>285</v>
      </c>
      <c r="E204" s="176" t="s">
        <v>530</v>
      </c>
      <c r="F204" s="176" t="s">
        <v>404</v>
      </c>
      <c r="G204" s="175">
        <v>17</v>
      </c>
      <c r="H204" s="175">
        <v>17</v>
      </c>
      <c r="I204" s="198">
        <v>1</v>
      </c>
      <c r="J204" s="175">
        <v>10.64</v>
      </c>
      <c r="K204" s="198">
        <v>0.625882352941177</v>
      </c>
      <c r="L204" s="104" t="s">
        <v>924</v>
      </c>
      <c r="M204" s="93"/>
      <c r="N204" s="93"/>
      <c r="O204" s="93"/>
      <c r="P204" s="93"/>
      <c r="Q204" s="176"/>
      <c r="R204" s="126" t="s">
        <v>114</v>
      </c>
      <c r="S204" s="72"/>
      <c r="T204" s="72"/>
      <c r="U204" s="72"/>
    </row>
    <row r="205" s="74" customFormat="1" ht="60" spans="1:21">
      <c r="A205" s="82">
        <v>527</v>
      </c>
      <c r="B205" s="175" t="s">
        <v>141</v>
      </c>
      <c r="C205" s="82" t="s">
        <v>925</v>
      </c>
      <c r="D205" s="177" t="s">
        <v>285</v>
      </c>
      <c r="E205" s="176" t="s">
        <v>381</v>
      </c>
      <c r="F205" s="176" t="s">
        <v>926</v>
      </c>
      <c r="G205" s="175">
        <v>34</v>
      </c>
      <c r="H205" s="175">
        <v>34</v>
      </c>
      <c r="I205" s="198">
        <v>1</v>
      </c>
      <c r="J205" s="175">
        <v>27.7936</v>
      </c>
      <c r="K205" s="198">
        <v>0.817458823529412</v>
      </c>
      <c r="L205" s="176" t="s">
        <v>927</v>
      </c>
      <c r="M205" s="176"/>
      <c r="N205" s="176"/>
      <c r="O205" s="176"/>
      <c r="P205" s="176"/>
      <c r="Q205" s="176"/>
      <c r="R205" s="126" t="s">
        <v>114</v>
      </c>
      <c r="S205" s="72"/>
      <c r="T205" s="72"/>
      <c r="U205" s="72"/>
    </row>
    <row r="206" s="74" customFormat="1" ht="48" spans="1:21">
      <c r="A206" s="82">
        <v>528</v>
      </c>
      <c r="B206" s="175" t="s">
        <v>141</v>
      </c>
      <c r="C206" s="82" t="s">
        <v>726</v>
      </c>
      <c r="D206" s="177" t="s">
        <v>285</v>
      </c>
      <c r="E206" s="176" t="s">
        <v>533</v>
      </c>
      <c r="F206" s="176" t="s">
        <v>928</v>
      </c>
      <c r="G206" s="175">
        <v>85</v>
      </c>
      <c r="H206" s="175">
        <v>85</v>
      </c>
      <c r="I206" s="198">
        <v>1</v>
      </c>
      <c r="J206" s="175">
        <v>55</v>
      </c>
      <c r="K206" s="198">
        <v>0.647058823529412</v>
      </c>
      <c r="L206" s="176" t="s">
        <v>929</v>
      </c>
      <c r="M206" s="93"/>
      <c r="N206" s="93"/>
      <c r="O206" s="93"/>
      <c r="P206" s="93"/>
      <c r="Q206" s="176"/>
      <c r="R206" s="126" t="s">
        <v>114</v>
      </c>
      <c r="S206" s="72"/>
      <c r="T206" s="72"/>
      <c r="U206" s="72"/>
    </row>
    <row r="207" s="74" customFormat="1" ht="120" spans="1:21">
      <c r="A207" s="82">
        <v>529</v>
      </c>
      <c r="B207" s="175" t="s">
        <v>141</v>
      </c>
      <c r="C207" s="82" t="s">
        <v>930</v>
      </c>
      <c r="D207" s="177" t="s">
        <v>285</v>
      </c>
      <c r="E207" s="176" t="s">
        <v>931</v>
      </c>
      <c r="F207" s="176" t="s">
        <v>932</v>
      </c>
      <c r="G207" s="175">
        <v>21</v>
      </c>
      <c r="H207" s="175">
        <v>21</v>
      </c>
      <c r="I207" s="198">
        <v>1</v>
      </c>
      <c r="J207" s="175">
        <v>0</v>
      </c>
      <c r="K207" s="198">
        <v>0</v>
      </c>
      <c r="L207" s="84" t="s">
        <v>933</v>
      </c>
      <c r="M207" s="176"/>
      <c r="N207" s="176"/>
      <c r="O207" s="176"/>
      <c r="P207" s="176"/>
      <c r="Q207" s="176"/>
      <c r="R207" s="126" t="s">
        <v>114</v>
      </c>
      <c r="S207" s="72"/>
      <c r="T207" s="72"/>
      <c r="U207" s="72"/>
    </row>
    <row r="208" s="74" customFormat="1" ht="36" spans="1:21">
      <c r="A208" s="82">
        <v>532</v>
      </c>
      <c r="B208" s="175" t="s">
        <v>141</v>
      </c>
      <c r="C208" s="82" t="s">
        <v>657</v>
      </c>
      <c r="D208" s="177" t="s">
        <v>286</v>
      </c>
      <c r="E208" s="176" t="s">
        <v>934</v>
      </c>
      <c r="F208" s="176" t="s">
        <v>935</v>
      </c>
      <c r="G208" s="175">
        <v>50</v>
      </c>
      <c r="H208" s="175">
        <v>50</v>
      </c>
      <c r="I208" s="198">
        <v>1</v>
      </c>
      <c r="J208" s="175">
        <v>0</v>
      </c>
      <c r="K208" s="198">
        <v>0</v>
      </c>
      <c r="L208" s="176" t="s">
        <v>936</v>
      </c>
      <c r="M208" s="176"/>
      <c r="N208" s="176"/>
      <c r="O208" s="176"/>
      <c r="P208" s="176"/>
      <c r="Q208" s="176"/>
      <c r="R208" s="126" t="s">
        <v>114</v>
      </c>
      <c r="S208" s="72"/>
      <c r="T208" s="72"/>
      <c r="U208" s="72"/>
    </row>
    <row r="209" s="74" customFormat="1" ht="60" spans="1:21">
      <c r="A209" s="82">
        <v>533</v>
      </c>
      <c r="B209" s="175" t="s">
        <v>141</v>
      </c>
      <c r="C209" s="208" t="s">
        <v>937</v>
      </c>
      <c r="D209" s="177" t="s">
        <v>287</v>
      </c>
      <c r="E209" s="176" t="s">
        <v>938</v>
      </c>
      <c r="F209" s="176" t="s">
        <v>939</v>
      </c>
      <c r="G209" s="175">
        <v>50</v>
      </c>
      <c r="H209" s="175">
        <v>50</v>
      </c>
      <c r="I209" s="198">
        <v>1</v>
      </c>
      <c r="J209" s="175">
        <v>0</v>
      </c>
      <c r="K209" s="198">
        <v>0</v>
      </c>
      <c r="L209" s="176"/>
      <c r="M209" s="176"/>
      <c r="N209" s="176"/>
      <c r="O209" s="176"/>
      <c r="P209" s="176"/>
      <c r="Q209" s="176"/>
      <c r="R209" s="126" t="s">
        <v>114</v>
      </c>
      <c r="S209" s="72"/>
      <c r="T209" s="72"/>
      <c r="U209" s="72"/>
    </row>
    <row r="210" s="74" customFormat="1" ht="48" spans="1:21">
      <c r="A210" s="82">
        <v>535</v>
      </c>
      <c r="B210" s="175" t="s">
        <v>141</v>
      </c>
      <c r="C210" s="209"/>
      <c r="D210" s="177" t="s">
        <v>287</v>
      </c>
      <c r="E210" s="176" t="s">
        <v>940</v>
      </c>
      <c r="F210" s="176" t="s">
        <v>941</v>
      </c>
      <c r="G210" s="175">
        <v>200</v>
      </c>
      <c r="H210" s="175">
        <v>200</v>
      </c>
      <c r="I210" s="198">
        <v>1</v>
      </c>
      <c r="J210" s="175">
        <v>125.2</v>
      </c>
      <c r="K210" s="198">
        <v>0.626</v>
      </c>
      <c r="L210" s="176" t="s">
        <v>927</v>
      </c>
      <c r="M210" s="176"/>
      <c r="N210" s="176"/>
      <c r="O210" s="176"/>
      <c r="P210" s="176"/>
      <c r="Q210" s="176"/>
      <c r="R210" s="126" t="s">
        <v>114</v>
      </c>
      <c r="S210" s="72"/>
      <c r="T210" s="72"/>
      <c r="U210" s="72"/>
    </row>
    <row r="211" s="74" customFormat="1" ht="48" spans="1:21">
      <c r="A211" s="82">
        <v>536</v>
      </c>
      <c r="B211" s="175" t="s">
        <v>141</v>
      </c>
      <c r="C211" s="82" t="s">
        <v>907</v>
      </c>
      <c r="D211" s="177" t="s">
        <v>288</v>
      </c>
      <c r="E211" s="176" t="s">
        <v>942</v>
      </c>
      <c r="F211" s="176" t="s">
        <v>943</v>
      </c>
      <c r="G211" s="175">
        <v>300</v>
      </c>
      <c r="H211" s="175">
        <v>300</v>
      </c>
      <c r="I211" s="198">
        <v>1</v>
      </c>
      <c r="J211" s="175">
        <v>118.905</v>
      </c>
      <c r="K211" s="198">
        <v>0.39635</v>
      </c>
      <c r="L211" s="104"/>
      <c r="M211" s="93"/>
      <c r="N211" s="93"/>
      <c r="O211" s="93"/>
      <c r="P211" s="93"/>
      <c r="Q211" s="176"/>
      <c r="R211" s="126" t="s">
        <v>114</v>
      </c>
      <c r="S211" s="72"/>
      <c r="T211" s="72"/>
      <c r="U211" s="72"/>
    </row>
    <row r="212" s="74" customFormat="1" ht="72" spans="1:21">
      <c r="A212" s="82">
        <v>538</v>
      </c>
      <c r="B212" s="175" t="s">
        <v>141</v>
      </c>
      <c r="C212" s="82" t="s">
        <v>944</v>
      </c>
      <c r="D212" s="177" t="s">
        <v>288</v>
      </c>
      <c r="E212" s="176" t="s">
        <v>945</v>
      </c>
      <c r="F212" s="176" t="s">
        <v>946</v>
      </c>
      <c r="G212" s="175">
        <v>20</v>
      </c>
      <c r="H212" s="175">
        <v>20</v>
      </c>
      <c r="I212" s="198">
        <v>1</v>
      </c>
      <c r="J212" s="175">
        <v>0</v>
      </c>
      <c r="K212" s="198">
        <v>0</v>
      </c>
      <c r="L212" s="176" t="s">
        <v>947</v>
      </c>
      <c r="M212" s="176"/>
      <c r="N212" s="176"/>
      <c r="O212" s="176"/>
      <c r="P212" s="176"/>
      <c r="Q212" s="176"/>
      <c r="R212" s="126" t="s">
        <v>114</v>
      </c>
      <c r="S212" s="72"/>
      <c r="T212" s="72"/>
      <c r="U212" s="72"/>
    </row>
    <row r="213" s="74" customFormat="1" ht="72" spans="1:21">
      <c r="A213" s="82">
        <v>539</v>
      </c>
      <c r="B213" s="175" t="s">
        <v>142</v>
      </c>
      <c r="C213" s="82" t="s">
        <v>948</v>
      </c>
      <c r="D213" s="177" t="s">
        <v>283</v>
      </c>
      <c r="E213" s="176" t="s">
        <v>949</v>
      </c>
      <c r="F213" s="176" t="s">
        <v>950</v>
      </c>
      <c r="G213" s="175">
        <v>2000</v>
      </c>
      <c r="H213" s="175">
        <v>2000</v>
      </c>
      <c r="I213" s="198">
        <v>1</v>
      </c>
      <c r="J213" s="175">
        <v>1130</v>
      </c>
      <c r="K213" s="198">
        <v>0.565</v>
      </c>
      <c r="L213" s="176" t="s">
        <v>951</v>
      </c>
      <c r="M213" s="176"/>
      <c r="N213" s="176"/>
      <c r="O213" s="176"/>
      <c r="P213" s="176"/>
      <c r="Q213" s="176"/>
      <c r="R213" s="126" t="s">
        <v>114</v>
      </c>
      <c r="S213" s="72"/>
      <c r="T213" s="72"/>
      <c r="U213" s="72"/>
    </row>
    <row r="214" s="74" customFormat="1" ht="60" spans="1:21">
      <c r="A214" s="82">
        <v>546</v>
      </c>
      <c r="B214" s="175" t="s">
        <v>142</v>
      </c>
      <c r="C214" s="82" t="s">
        <v>726</v>
      </c>
      <c r="D214" s="177" t="s">
        <v>285</v>
      </c>
      <c r="E214" s="176" t="s">
        <v>536</v>
      </c>
      <c r="F214" s="176" t="s">
        <v>537</v>
      </c>
      <c r="G214" s="175">
        <v>30</v>
      </c>
      <c r="H214" s="175">
        <v>30</v>
      </c>
      <c r="I214" s="198">
        <v>1</v>
      </c>
      <c r="J214" s="175">
        <v>0</v>
      </c>
      <c r="K214" s="198">
        <v>0</v>
      </c>
      <c r="L214" s="176" t="s">
        <v>952</v>
      </c>
      <c r="M214" s="176"/>
      <c r="N214" s="176"/>
      <c r="O214" s="176"/>
      <c r="P214" s="176"/>
      <c r="Q214" s="176"/>
      <c r="R214" s="126" t="s">
        <v>114</v>
      </c>
      <c r="S214" s="72"/>
      <c r="T214" s="72"/>
      <c r="U214" s="72"/>
    </row>
    <row r="215" s="74" customFormat="1" ht="60" spans="1:21">
      <c r="A215" s="82">
        <v>555</v>
      </c>
      <c r="B215" s="175" t="s">
        <v>142</v>
      </c>
      <c r="C215" s="82" t="s">
        <v>953</v>
      </c>
      <c r="D215" s="177" t="s">
        <v>287</v>
      </c>
      <c r="E215" s="176" t="s">
        <v>954</v>
      </c>
      <c r="F215" s="176" t="s">
        <v>950</v>
      </c>
      <c r="G215" s="175">
        <v>35</v>
      </c>
      <c r="H215" s="175">
        <v>35</v>
      </c>
      <c r="I215" s="198">
        <v>1</v>
      </c>
      <c r="J215" s="175">
        <v>30</v>
      </c>
      <c r="K215" s="198">
        <v>0.857142857142857</v>
      </c>
      <c r="L215" s="176" t="s">
        <v>955</v>
      </c>
      <c r="M215" s="176"/>
      <c r="N215" s="176"/>
      <c r="O215" s="176"/>
      <c r="P215" s="176"/>
      <c r="Q215" s="176"/>
      <c r="R215" s="126" t="s">
        <v>114</v>
      </c>
      <c r="S215" s="72"/>
      <c r="T215" s="72"/>
      <c r="U215" s="72"/>
    </row>
    <row r="216" s="74" customFormat="1" ht="48" spans="1:21">
      <c r="A216" s="82">
        <v>556</v>
      </c>
      <c r="B216" s="175" t="s">
        <v>142</v>
      </c>
      <c r="C216" s="82" t="s">
        <v>907</v>
      </c>
      <c r="D216" s="177" t="s">
        <v>288</v>
      </c>
      <c r="E216" s="176" t="s">
        <v>956</v>
      </c>
      <c r="F216" s="176" t="s">
        <v>957</v>
      </c>
      <c r="G216" s="175">
        <v>200</v>
      </c>
      <c r="H216" s="175">
        <v>200</v>
      </c>
      <c r="I216" s="198">
        <v>1</v>
      </c>
      <c r="J216" s="175">
        <v>152.1694</v>
      </c>
      <c r="K216" s="198">
        <v>0.760847</v>
      </c>
      <c r="L216" s="176" t="s">
        <v>958</v>
      </c>
      <c r="M216" s="176">
        <v>0</v>
      </c>
      <c r="N216" s="176">
        <v>0.9274</v>
      </c>
      <c r="O216" s="176">
        <v>0.9274</v>
      </c>
      <c r="P216" s="176"/>
      <c r="Q216" s="176"/>
      <c r="R216" s="126" t="s">
        <v>114</v>
      </c>
      <c r="S216" s="72"/>
      <c r="T216" s="72"/>
      <c r="U216" s="72"/>
    </row>
    <row r="217" s="74" customFormat="1" ht="36" spans="1:21">
      <c r="A217" s="82">
        <v>557</v>
      </c>
      <c r="B217" s="175" t="s">
        <v>142</v>
      </c>
      <c r="C217" s="82" t="s">
        <v>665</v>
      </c>
      <c r="D217" s="177" t="s">
        <v>288</v>
      </c>
      <c r="E217" s="176" t="s">
        <v>329</v>
      </c>
      <c r="F217" s="176" t="s">
        <v>540</v>
      </c>
      <c r="G217" s="175">
        <v>5</v>
      </c>
      <c r="H217" s="175">
        <v>5</v>
      </c>
      <c r="I217" s="198">
        <v>1</v>
      </c>
      <c r="J217" s="175">
        <v>2.8</v>
      </c>
      <c r="K217" s="198">
        <v>0.56</v>
      </c>
      <c r="L217" s="176" t="s">
        <v>959</v>
      </c>
      <c r="M217" s="176"/>
      <c r="N217" s="176"/>
      <c r="O217" s="176"/>
      <c r="P217" s="176"/>
      <c r="Q217" s="176"/>
      <c r="R217" s="126" t="s">
        <v>114</v>
      </c>
      <c r="S217" s="72"/>
      <c r="T217" s="72"/>
      <c r="U217" s="72"/>
    </row>
    <row r="218" s="74" customFormat="1" ht="36" spans="1:21">
      <c r="A218" s="82">
        <v>563</v>
      </c>
      <c r="B218" s="176" t="s">
        <v>143</v>
      </c>
      <c r="C218" s="82" t="s">
        <v>696</v>
      </c>
      <c r="D218" s="177" t="s">
        <v>285</v>
      </c>
      <c r="E218" s="176" t="s">
        <v>960</v>
      </c>
      <c r="F218" s="176" t="s">
        <v>961</v>
      </c>
      <c r="G218" s="176">
        <v>53</v>
      </c>
      <c r="H218" s="176">
        <v>53</v>
      </c>
      <c r="I218" s="198">
        <v>1</v>
      </c>
      <c r="J218" s="175">
        <v>40.568</v>
      </c>
      <c r="K218" s="198">
        <v>0.765433962264151</v>
      </c>
      <c r="L218" s="176" t="s">
        <v>962</v>
      </c>
      <c r="M218" s="176"/>
      <c r="N218" s="176"/>
      <c r="O218" s="176"/>
      <c r="P218" s="176"/>
      <c r="Q218" s="176"/>
      <c r="R218" s="126" t="s">
        <v>114</v>
      </c>
      <c r="S218" s="72"/>
      <c r="T218" s="72"/>
      <c r="U218" s="72"/>
    </row>
    <row r="219" s="74" customFormat="1" ht="36" spans="1:21">
      <c r="A219" s="82">
        <v>567</v>
      </c>
      <c r="B219" s="176" t="s">
        <v>143</v>
      </c>
      <c r="C219" s="82" t="s">
        <v>726</v>
      </c>
      <c r="D219" s="177" t="s">
        <v>285</v>
      </c>
      <c r="E219" s="176" t="s">
        <v>498</v>
      </c>
      <c r="F219" s="176" t="s">
        <v>534</v>
      </c>
      <c r="G219" s="176">
        <v>85</v>
      </c>
      <c r="H219" s="176">
        <v>85</v>
      </c>
      <c r="I219" s="198">
        <v>1</v>
      </c>
      <c r="J219" s="175">
        <v>52</v>
      </c>
      <c r="K219" s="198">
        <v>0.611764705882353</v>
      </c>
      <c r="L219" s="176" t="s">
        <v>963</v>
      </c>
      <c r="M219" s="176"/>
      <c r="N219" s="176"/>
      <c r="O219" s="176"/>
      <c r="P219" s="176"/>
      <c r="Q219" s="176"/>
      <c r="R219" s="126" t="s">
        <v>114</v>
      </c>
      <c r="S219" s="72"/>
      <c r="T219" s="72"/>
      <c r="U219" s="72"/>
    </row>
    <row r="220" s="74" customFormat="1" ht="36" spans="1:21">
      <c r="A220" s="82">
        <v>568</v>
      </c>
      <c r="B220" s="176" t="s">
        <v>143</v>
      </c>
      <c r="C220" s="82" t="s">
        <v>653</v>
      </c>
      <c r="D220" s="177" t="s">
        <v>285</v>
      </c>
      <c r="E220" s="176" t="s">
        <v>446</v>
      </c>
      <c r="F220" s="176" t="s">
        <v>964</v>
      </c>
      <c r="G220" s="176">
        <v>21</v>
      </c>
      <c r="H220" s="176">
        <v>21</v>
      </c>
      <c r="I220" s="198">
        <v>1</v>
      </c>
      <c r="J220" s="175">
        <v>9.8</v>
      </c>
      <c r="K220" s="198">
        <v>0.466666666666667</v>
      </c>
      <c r="L220" s="176" t="s">
        <v>963</v>
      </c>
      <c r="M220" s="176"/>
      <c r="N220" s="176"/>
      <c r="O220" s="176"/>
      <c r="P220" s="176"/>
      <c r="Q220" s="176"/>
      <c r="R220" s="126" t="s">
        <v>114</v>
      </c>
      <c r="S220" s="72"/>
      <c r="T220" s="72"/>
      <c r="U220" s="72"/>
    </row>
    <row r="221" s="74" customFormat="1" ht="36" spans="1:21">
      <c r="A221" s="82">
        <v>572</v>
      </c>
      <c r="B221" s="176" t="s">
        <v>143</v>
      </c>
      <c r="C221" s="82" t="s">
        <v>664</v>
      </c>
      <c r="D221" s="177" t="s">
        <v>287</v>
      </c>
      <c r="E221" s="176" t="s">
        <v>301</v>
      </c>
      <c r="F221" s="176" t="s">
        <v>961</v>
      </c>
      <c r="G221" s="176">
        <v>80</v>
      </c>
      <c r="H221" s="176">
        <v>80</v>
      </c>
      <c r="I221" s="198">
        <v>1</v>
      </c>
      <c r="J221" s="175">
        <v>50</v>
      </c>
      <c r="K221" s="198">
        <v>0.625</v>
      </c>
      <c r="L221" s="176" t="s">
        <v>965</v>
      </c>
      <c r="M221" s="176"/>
      <c r="N221" s="176"/>
      <c r="O221" s="176"/>
      <c r="P221" s="176"/>
      <c r="Q221" s="176"/>
      <c r="R221" s="126" t="s">
        <v>114</v>
      </c>
      <c r="S221" s="72"/>
      <c r="T221" s="72"/>
      <c r="U221" s="72"/>
    </row>
    <row r="222" s="74" customFormat="1" ht="72" spans="1:21">
      <c r="A222" s="82">
        <v>577</v>
      </c>
      <c r="B222" s="176" t="s">
        <v>144</v>
      </c>
      <c r="C222" s="210" t="s">
        <v>813</v>
      </c>
      <c r="D222" s="210" t="s">
        <v>285</v>
      </c>
      <c r="E222" s="211" t="s">
        <v>483</v>
      </c>
      <c r="F222" s="211" t="s">
        <v>551</v>
      </c>
      <c r="G222" s="212">
        <v>14</v>
      </c>
      <c r="H222" s="212">
        <v>14</v>
      </c>
      <c r="I222" s="216">
        <v>1</v>
      </c>
      <c r="J222" s="217">
        <v>0</v>
      </c>
      <c r="K222" s="216">
        <v>0</v>
      </c>
      <c r="L222" s="176" t="s">
        <v>966</v>
      </c>
      <c r="M222" s="175"/>
      <c r="N222" s="175"/>
      <c r="O222" s="175"/>
      <c r="P222" s="175"/>
      <c r="Q222" s="176"/>
      <c r="R222" s="126" t="s">
        <v>115</v>
      </c>
      <c r="S222" s="72"/>
      <c r="T222" s="72"/>
      <c r="U222" s="72"/>
    </row>
    <row r="223" s="74" customFormat="1" spans="1:21">
      <c r="A223" s="82"/>
      <c r="B223" s="176"/>
      <c r="C223" s="210"/>
      <c r="D223" s="210"/>
      <c r="E223" s="211"/>
      <c r="F223" s="211"/>
      <c r="G223" s="212"/>
      <c r="H223" s="212"/>
      <c r="I223" s="216"/>
      <c r="J223" s="217"/>
      <c r="K223" s="216"/>
      <c r="L223" s="176"/>
      <c r="M223" s="175"/>
      <c r="N223" s="175"/>
      <c r="O223" s="175"/>
      <c r="P223" s="175"/>
      <c r="Q223" s="176"/>
      <c r="R223" s="126"/>
      <c r="S223" s="72"/>
      <c r="T223" s="72"/>
      <c r="U223" s="72"/>
    </row>
    <row r="224" s="74" customFormat="1" ht="36" spans="1:21">
      <c r="A224" s="82">
        <v>582</v>
      </c>
      <c r="B224" s="176" t="s">
        <v>144</v>
      </c>
      <c r="C224" s="210" t="s">
        <v>782</v>
      </c>
      <c r="D224" s="210" t="s">
        <v>285</v>
      </c>
      <c r="E224" s="211" t="s">
        <v>850</v>
      </c>
      <c r="F224" s="211" t="s">
        <v>551</v>
      </c>
      <c r="G224" s="212">
        <v>24.1</v>
      </c>
      <c r="H224" s="212">
        <v>24.1</v>
      </c>
      <c r="I224" s="216">
        <v>1</v>
      </c>
      <c r="J224" s="217"/>
      <c r="K224" s="216">
        <v>0</v>
      </c>
      <c r="L224" s="176" t="s">
        <v>967</v>
      </c>
      <c r="M224" s="175"/>
      <c r="N224" s="175"/>
      <c r="O224" s="175"/>
      <c r="P224" s="175"/>
      <c r="Q224" s="176"/>
      <c r="R224" s="126" t="s">
        <v>115</v>
      </c>
      <c r="S224" s="72"/>
      <c r="T224" s="72"/>
      <c r="U224" s="72"/>
    </row>
    <row r="225" s="74" customFormat="1" ht="48" spans="1:21">
      <c r="A225" s="82">
        <v>583</v>
      </c>
      <c r="B225" s="208" t="s">
        <v>144</v>
      </c>
      <c r="C225" s="213" t="s">
        <v>656</v>
      </c>
      <c r="D225" s="213" t="s">
        <v>283</v>
      </c>
      <c r="E225" s="211" t="s">
        <v>323</v>
      </c>
      <c r="F225" s="211" t="s">
        <v>968</v>
      </c>
      <c r="G225" s="212">
        <v>100</v>
      </c>
      <c r="H225" s="212">
        <v>100</v>
      </c>
      <c r="I225" s="216">
        <v>1</v>
      </c>
      <c r="J225" s="217">
        <v>50</v>
      </c>
      <c r="K225" s="216">
        <v>0.5</v>
      </c>
      <c r="L225" s="176" t="s">
        <v>969</v>
      </c>
      <c r="M225" s="175"/>
      <c r="N225" s="175"/>
      <c r="O225" s="175"/>
      <c r="P225" s="175"/>
      <c r="Q225" s="176"/>
      <c r="R225" s="126" t="s">
        <v>115</v>
      </c>
      <c r="S225" s="72"/>
      <c r="T225" s="72"/>
      <c r="U225" s="72"/>
    </row>
    <row r="226" s="74" customFormat="1" ht="48" spans="1:21">
      <c r="A226" s="82">
        <v>584</v>
      </c>
      <c r="B226" s="208" t="s">
        <v>144</v>
      </c>
      <c r="C226" s="213" t="s">
        <v>656</v>
      </c>
      <c r="D226" s="213" t="s">
        <v>283</v>
      </c>
      <c r="E226" s="211" t="s">
        <v>323</v>
      </c>
      <c r="F226" s="211" t="s">
        <v>970</v>
      </c>
      <c r="G226" s="212">
        <v>100</v>
      </c>
      <c r="H226" s="212">
        <v>100</v>
      </c>
      <c r="I226" s="216">
        <v>1</v>
      </c>
      <c r="J226" s="217">
        <v>50</v>
      </c>
      <c r="K226" s="216">
        <v>0.5</v>
      </c>
      <c r="L226" s="176" t="s">
        <v>969</v>
      </c>
      <c r="M226" s="175"/>
      <c r="N226" s="175"/>
      <c r="O226" s="175"/>
      <c r="P226" s="175"/>
      <c r="Q226" s="176"/>
      <c r="R226" s="126" t="s">
        <v>115</v>
      </c>
      <c r="S226" s="72"/>
      <c r="T226" s="72"/>
      <c r="U226" s="72"/>
    </row>
    <row r="227" s="74" customFormat="1" ht="36" spans="1:21">
      <c r="A227" s="82">
        <v>586</v>
      </c>
      <c r="B227" s="208" t="s">
        <v>144</v>
      </c>
      <c r="C227" s="213" t="s">
        <v>653</v>
      </c>
      <c r="D227" s="213" t="s">
        <v>285</v>
      </c>
      <c r="E227" s="211" t="s">
        <v>547</v>
      </c>
      <c r="F227" s="211" t="s">
        <v>548</v>
      </c>
      <c r="G227" s="212">
        <v>48</v>
      </c>
      <c r="H227" s="212">
        <v>48</v>
      </c>
      <c r="I227" s="216">
        <v>1</v>
      </c>
      <c r="J227" s="217"/>
      <c r="K227" s="216">
        <v>0</v>
      </c>
      <c r="L227" s="176" t="s">
        <v>967</v>
      </c>
      <c r="M227" s="175"/>
      <c r="N227" s="175"/>
      <c r="O227" s="175"/>
      <c r="P227" s="175"/>
      <c r="Q227" s="176"/>
      <c r="R227" s="126" t="s">
        <v>115</v>
      </c>
      <c r="S227" s="72"/>
      <c r="T227" s="72"/>
      <c r="U227" s="72"/>
    </row>
    <row r="228" s="74" customFormat="1" ht="36" spans="1:21">
      <c r="A228" s="82">
        <v>587</v>
      </c>
      <c r="B228" s="208" t="s">
        <v>144</v>
      </c>
      <c r="C228" s="213" t="s">
        <v>653</v>
      </c>
      <c r="D228" s="213" t="s">
        <v>285</v>
      </c>
      <c r="E228" s="211" t="s">
        <v>550</v>
      </c>
      <c r="F228" s="211" t="s">
        <v>551</v>
      </c>
      <c r="G228" s="212">
        <v>50</v>
      </c>
      <c r="H228" s="212">
        <v>50</v>
      </c>
      <c r="I228" s="216">
        <v>1</v>
      </c>
      <c r="J228" s="217"/>
      <c r="K228" s="216">
        <v>0</v>
      </c>
      <c r="L228" s="176" t="s">
        <v>967</v>
      </c>
      <c r="M228" s="175"/>
      <c r="N228" s="175"/>
      <c r="O228" s="175"/>
      <c r="P228" s="175"/>
      <c r="Q228" s="176"/>
      <c r="R228" s="126" t="s">
        <v>115</v>
      </c>
      <c r="S228" s="72"/>
      <c r="T228" s="72"/>
      <c r="U228" s="72"/>
    </row>
    <row r="229" s="74" customFormat="1" ht="48" spans="1:21">
      <c r="A229" s="82">
        <v>588</v>
      </c>
      <c r="B229" s="208" t="s">
        <v>144</v>
      </c>
      <c r="C229" s="213" t="s">
        <v>653</v>
      </c>
      <c r="D229" s="213" t="s">
        <v>285</v>
      </c>
      <c r="E229" s="211" t="s">
        <v>554</v>
      </c>
      <c r="F229" s="211" t="s">
        <v>555</v>
      </c>
      <c r="G229" s="212">
        <v>10</v>
      </c>
      <c r="H229" s="212">
        <v>10</v>
      </c>
      <c r="I229" s="216">
        <v>1</v>
      </c>
      <c r="J229" s="217"/>
      <c r="K229" s="216">
        <v>0</v>
      </c>
      <c r="L229" s="176" t="s">
        <v>967</v>
      </c>
      <c r="M229" s="175"/>
      <c r="N229" s="175"/>
      <c r="O229" s="175"/>
      <c r="P229" s="175"/>
      <c r="Q229" s="176"/>
      <c r="R229" s="126" t="s">
        <v>115</v>
      </c>
      <c r="S229" s="72"/>
      <c r="T229" s="72"/>
      <c r="U229" s="72"/>
    </row>
    <row r="230" s="74" customFormat="1" ht="36" spans="1:21">
      <c r="A230" s="82">
        <v>589</v>
      </c>
      <c r="B230" s="208" t="s">
        <v>144</v>
      </c>
      <c r="C230" s="213" t="s">
        <v>653</v>
      </c>
      <c r="D230" s="213" t="s">
        <v>285</v>
      </c>
      <c r="E230" s="211" t="s">
        <v>411</v>
      </c>
      <c r="F230" s="211" t="s">
        <v>555</v>
      </c>
      <c r="G230" s="212">
        <v>11</v>
      </c>
      <c r="H230" s="212">
        <v>11</v>
      </c>
      <c r="I230" s="216">
        <v>1</v>
      </c>
      <c r="J230" s="217"/>
      <c r="K230" s="216">
        <v>0</v>
      </c>
      <c r="L230" s="176" t="s">
        <v>967</v>
      </c>
      <c r="M230" s="175"/>
      <c r="N230" s="175"/>
      <c r="O230" s="175"/>
      <c r="P230" s="175"/>
      <c r="Q230" s="176"/>
      <c r="R230" s="126" t="s">
        <v>115</v>
      </c>
      <c r="S230" s="72"/>
      <c r="T230" s="72"/>
      <c r="U230" s="72"/>
    </row>
    <row r="231" s="74" customFormat="1" ht="36" spans="1:21">
      <c r="A231" s="82">
        <v>592</v>
      </c>
      <c r="B231" s="208" t="s">
        <v>144</v>
      </c>
      <c r="C231" s="213" t="s">
        <v>863</v>
      </c>
      <c r="D231" s="213" t="s">
        <v>285</v>
      </c>
      <c r="E231" s="214" t="s">
        <v>509</v>
      </c>
      <c r="F231" s="210" t="s">
        <v>971</v>
      </c>
      <c r="G231" s="212">
        <v>10</v>
      </c>
      <c r="H231" s="212">
        <v>10</v>
      </c>
      <c r="I231" s="216">
        <v>1</v>
      </c>
      <c r="J231" s="217">
        <v>5</v>
      </c>
      <c r="K231" s="216">
        <v>0.5</v>
      </c>
      <c r="L231" s="176" t="s">
        <v>972</v>
      </c>
      <c r="M231" s="175"/>
      <c r="N231" s="175"/>
      <c r="O231" s="175"/>
      <c r="P231" s="175"/>
      <c r="Q231" s="176"/>
      <c r="R231" s="126" t="s">
        <v>115</v>
      </c>
      <c r="S231" s="72"/>
      <c r="T231" s="72"/>
      <c r="U231" s="72"/>
    </row>
    <row r="232" s="74" customFormat="1" ht="36" spans="1:21">
      <c r="A232" s="82">
        <v>593</v>
      </c>
      <c r="B232" s="208" t="s">
        <v>144</v>
      </c>
      <c r="C232" s="213" t="s">
        <v>863</v>
      </c>
      <c r="D232" s="213" t="s">
        <v>285</v>
      </c>
      <c r="E232" s="214" t="s">
        <v>509</v>
      </c>
      <c r="F232" s="210" t="s">
        <v>973</v>
      </c>
      <c r="G232" s="212">
        <v>10</v>
      </c>
      <c r="H232" s="212">
        <v>10</v>
      </c>
      <c r="I232" s="216">
        <v>1</v>
      </c>
      <c r="J232" s="217">
        <v>5</v>
      </c>
      <c r="K232" s="216">
        <v>0.5</v>
      </c>
      <c r="L232" s="176" t="s">
        <v>972</v>
      </c>
      <c r="M232" s="175"/>
      <c r="N232" s="175"/>
      <c r="O232" s="175"/>
      <c r="P232" s="175"/>
      <c r="Q232" s="176"/>
      <c r="R232" s="126" t="s">
        <v>115</v>
      </c>
      <c r="S232" s="72"/>
      <c r="T232" s="72"/>
      <c r="U232" s="72"/>
    </row>
    <row r="233" s="74" customFormat="1" ht="36" spans="1:21">
      <c r="A233" s="82">
        <v>594</v>
      </c>
      <c r="B233" s="208" t="s">
        <v>144</v>
      </c>
      <c r="C233" s="213" t="s">
        <v>863</v>
      </c>
      <c r="D233" s="213" t="s">
        <v>285</v>
      </c>
      <c r="E233" s="214" t="s">
        <v>509</v>
      </c>
      <c r="F233" s="210" t="s">
        <v>974</v>
      </c>
      <c r="G233" s="212">
        <v>10</v>
      </c>
      <c r="H233" s="212">
        <v>10</v>
      </c>
      <c r="I233" s="216">
        <v>1</v>
      </c>
      <c r="J233" s="217">
        <v>5</v>
      </c>
      <c r="K233" s="216">
        <v>0.5</v>
      </c>
      <c r="L233" s="176" t="s">
        <v>972</v>
      </c>
      <c r="M233" s="175"/>
      <c r="N233" s="175"/>
      <c r="O233" s="175"/>
      <c r="P233" s="175"/>
      <c r="Q233" s="176"/>
      <c r="R233" s="126" t="s">
        <v>115</v>
      </c>
      <c r="S233" s="72"/>
      <c r="T233" s="72"/>
      <c r="U233" s="72"/>
    </row>
    <row r="234" s="74" customFormat="1" ht="36" spans="1:21">
      <c r="A234" s="82">
        <v>595</v>
      </c>
      <c r="B234" s="208" t="s">
        <v>144</v>
      </c>
      <c r="C234" s="213" t="s">
        <v>863</v>
      </c>
      <c r="D234" s="213" t="s">
        <v>285</v>
      </c>
      <c r="E234" s="214" t="s">
        <v>509</v>
      </c>
      <c r="F234" s="210" t="s">
        <v>975</v>
      </c>
      <c r="G234" s="212">
        <v>10</v>
      </c>
      <c r="H234" s="212">
        <v>10</v>
      </c>
      <c r="I234" s="216">
        <v>1</v>
      </c>
      <c r="J234" s="217">
        <v>5</v>
      </c>
      <c r="K234" s="216">
        <v>0.5</v>
      </c>
      <c r="L234" s="176" t="s">
        <v>972</v>
      </c>
      <c r="M234" s="175"/>
      <c r="N234" s="175"/>
      <c r="O234" s="175"/>
      <c r="P234" s="175"/>
      <c r="Q234" s="176"/>
      <c r="R234" s="126" t="s">
        <v>115</v>
      </c>
      <c r="S234" s="72"/>
      <c r="T234" s="72"/>
      <c r="U234" s="72"/>
    </row>
    <row r="235" s="74" customFormat="1" ht="36" spans="1:21">
      <c r="A235" s="82">
        <v>596</v>
      </c>
      <c r="B235" s="208" t="s">
        <v>144</v>
      </c>
      <c r="C235" s="213" t="s">
        <v>863</v>
      </c>
      <c r="D235" s="213" t="s">
        <v>285</v>
      </c>
      <c r="E235" s="214" t="s">
        <v>509</v>
      </c>
      <c r="F235" s="210" t="s">
        <v>976</v>
      </c>
      <c r="G235" s="212">
        <v>10</v>
      </c>
      <c r="H235" s="212">
        <v>10</v>
      </c>
      <c r="I235" s="216">
        <v>1</v>
      </c>
      <c r="J235" s="217">
        <v>5</v>
      </c>
      <c r="K235" s="216">
        <v>0.5</v>
      </c>
      <c r="L235" s="176" t="s">
        <v>972</v>
      </c>
      <c r="M235" s="175"/>
      <c r="N235" s="175"/>
      <c r="O235" s="175"/>
      <c r="P235" s="175"/>
      <c r="Q235" s="176"/>
      <c r="R235" s="126" t="s">
        <v>115</v>
      </c>
      <c r="S235" s="72"/>
      <c r="T235" s="72"/>
      <c r="U235" s="72"/>
    </row>
    <row r="236" s="74" customFormat="1" ht="36" spans="1:21">
      <c r="A236" s="82">
        <v>597</v>
      </c>
      <c r="B236" s="208" t="s">
        <v>144</v>
      </c>
      <c r="C236" s="213" t="s">
        <v>863</v>
      </c>
      <c r="D236" s="213" t="s">
        <v>285</v>
      </c>
      <c r="E236" s="214" t="s">
        <v>509</v>
      </c>
      <c r="F236" s="210" t="s">
        <v>977</v>
      </c>
      <c r="G236" s="212">
        <v>10</v>
      </c>
      <c r="H236" s="212">
        <v>10</v>
      </c>
      <c r="I236" s="216">
        <v>1</v>
      </c>
      <c r="J236" s="217">
        <v>5</v>
      </c>
      <c r="K236" s="216">
        <v>0.5</v>
      </c>
      <c r="L236" s="176" t="s">
        <v>972</v>
      </c>
      <c r="M236" s="175"/>
      <c r="N236" s="175"/>
      <c r="O236" s="175"/>
      <c r="P236" s="175"/>
      <c r="Q236" s="176"/>
      <c r="R236" s="126" t="s">
        <v>115</v>
      </c>
      <c r="S236" s="72"/>
      <c r="T236" s="72"/>
      <c r="U236" s="72"/>
    </row>
    <row r="237" s="74" customFormat="1" ht="36" spans="1:21">
      <c r="A237" s="82">
        <v>598</v>
      </c>
      <c r="B237" s="208" t="s">
        <v>144</v>
      </c>
      <c r="C237" s="213" t="s">
        <v>863</v>
      </c>
      <c r="D237" s="213" t="s">
        <v>285</v>
      </c>
      <c r="E237" s="214" t="s">
        <v>509</v>
      </c>
      <c r="F237" s="210" t="s">
        <v>978</v>
      </c>
      <c r="G237" s="212">
        <v>10</v>
      </c>
      <c r="H237" s="212">
        <v>10</v>
      </c>
      <c r="I237" s="216">
        <v>1</v>
      </c>
      <c r="J237" s="217">
        <v>5</v>
      </c>
      <c r="K237" s="216">
        <v>0.5</v>
      </c>
      <c r="L237" s="176" t="s">
        <v>972</v>
      </c>
      <c r="M237" s="175"/>
      <c r="N237" s="175"/>
      <c r="O237" s="175"/>
      <c r="P237" s="175"/>
      <c r="Q237" s="176"/>
      <c r="R237" s="126" t="s">
        <v>115</v>
      </c>
      <c r="S237" s="72"/>
      <c r="T237" s="72"/>
      <c r="U237" s="72"/>
    </row>
    <row r="238" s="74" customFormat="1" ht="36" spans="1:21">
      <c r="A238" s="82">
        <v>599</v>
      </c>
      <c r="B238" s="208" t="s">
        <v>144</v>
      </c>
      <c r="C238" s="213" t="s">
        <v>863</v>
      </c>
      <c r="D238" s="213" t="s">
        <v>285</v>
      </c>
      <c r="E238" s="214" t="s">
        <v>509</v>
      </c>
      <c r="F238" s="210" t="s">
        <v>979</v>
      </c>
      <c r="G238" s="212">
        <v>10</v>
      </c>
      <c r="H238" s="212">
        <v>10</v>
      </c>
      <c r="I238" s="216">
        <v>1</v>
      </c>
      <c r="J238" s="217">
        <v>5</v>
      </c>
      <c r="K238" s="216">
        <v>0.5</v>
      </c>
      <c r="L238" s="176" t="s">
        <v>972</v>
      </c>
      <c r="M238" s="175"/>
      <c r="N238" s="175"/>
      <c r="O238" s="175"/>
      <c r="P238" s="175"/>
      <c r="Q238" s="176"/>
      <c r="R238" s="126" t="s">
        <v>115</v>
      </c>
      <c r="S238" s="72"/>
      <c r="T238" s="72"/>
      <c r="U238" s="72"/>
    </row>
    <row r="239" s="74" customFormat="1" ht="36" spans="1:21">
      <c r="A239" s="82">
        <v>600</v>
      </c>
      <c r="B239" s="208" t="s">
        <v>144</v>
      </c>
      <c r="C239" s="213" t="s">
        <v>863</v>
      </c>
      <c r="D239" s="213" t="s">
        <v>285</v>
      </c>
      <c r="E239" s="214" t="s">
        <v>509</v>
      </c>
      <c r="F239" s="210" t="s">
        <v>980</v>
      </c>
      <c r="G239" s="212">
        <v>10</v>
      </c>
      <c r="H239" s="212">
        <v>10</v>
      </c>
      <c r="I239" s="216">
        <v>1</v>
      </c>
      <c r="J239" s="217">
        <v>5</v>
      </c>
      <c r="K239" s="216">
        <v>0.5</v>
      </c>
      <c r="L239" s="176" t="s">
        <v>972</v>
      </c>
      <c r="M239" s="175"/>
      <c r="N239" s="175"/>
      <c r="O239" s="175"/>
      <c r="P239" s="175"/>
      <c r="Q239" s="176"/>
      <c r="R239" s="126" t="s">
        <v>115</v>
      </c>
      <c r="S239" s="72"/>
      <c r="T239" s="72"/>
      <c r="U239" s="72"/>
    </row>
    <row r="240" s="74" customFormat="1" ht="36" spans="1:21">
      <c r="A240" s="82">
        <v>601</v>
      </c>
      <c r="B240" s="208" t="s">
        <v>144</v>
      </c>
      <c r="C240" s="213" t="s">
        <v>742</v>
      </c>
      <c r="D240" s="213" t="s">
        <v>285</v>
      </c>
      <c r="E240" s="213" t="s">
        <v>885</v>
      </c>
      <c r="F240" s="210" t="s">
        <v>981</v>
      </c>
      <c r="G240" s="212">
        <v>20</v>
      </c>
      <c r="H240" s="212">
        <v>20</v>
      </c>
      <c r="I240" s="216">
        <v>1</v>
      </c>
      <c r="J240" s="217">
        <v>10</v>
      </c>
      <c r="K240" s="216">
        <v>0.5</v>
      </c>
      <c r="L240" s="176" t="s">
        <v>972</v>
      </c>
      <c r="M240" s="175"/>
      <c r="N240" s="175"/>
      <c r="O240" s="175"/>
      <c r="P240" s="175"/>
      <c r="Q240" s="176"/>
      <c r="R240" s="126" t="s">
        <v>115</v>
      </c>
      <c r="S240" s="72"/>
      <c r="T240" s="72"/>
      <c r="U240" s="72"/>
    </row>
    <row r="241" s="74" customFormat="1" ht="36" spans="1:21">
      <c r="A241" s="82">
        <v>602</v>
      </c>
      <c r="B241" s="208" t="s">
        <v>144</v>
      </c>
      <c r="C241" s="213" t="s">
        <v>742</v>
      </c>
      <c r="D241" s="213" t="s">
        <v>285</v>
      </c>
      <c r="E241" s="213" t="s">
        <v>885</v>
      </c>
      <c r="F241" s="210" t="s">
        <v>982</v>
      </c>
      <c r="G241" s="212">
        <v>20</v>
      </c>
      <c r="H241" s="212">
        <v>20</v>
      </c>
      <c r="I241" s="216">
        <v>1</v>
      </c>
      <c r="J241" s="217">
        <v>10</v>
      </c>
      <c r="K241" s="216">
        <v>0.5</v>
      </c>
      <c r="L241" s="176" t="s">
        <v>972</v>
      </c>
      <c r="M241" s="175"/>
      <c r="N241" s="175"/>
      <c r="O241" s="175"/>
      <c r="P241" s="175"/>
      <c r="Q241" s="176"/>
      <c r="R241" s="126" t="s">
        <v>115</v>
      </c>
      <c r="S241" s="72"/>
      <c r="T241" s="72"/>
      <c r="U241" s="72"/>
    </row>
    <row r="242" s="74" customFormat="1" ht="36" spans="1:21">
      <c r="A242" s="82">
        <v>603</v>
      </c>
      <c r="B242" s="208" t="s">
        <v>144</v>
      </c>
      <c r="C242" s="213" t="s">
        <v>742</v>
      </c>
      <c r="D242" s="213" t="s">
        <v>285</v>
      </c>
      <c r="E242" s="213" t="s">
        <v>885</v>
      </c>
      <c r="F242" s="210" t="s">
        <v>983</v>
      </c>
      <c r="G242" s="212">
        <v>20</v>
      </c>
      <c r="H242" s="212">
        <v>20</v>
      </c>
      <c r="I242" s="216">
        <v>1</v>
      </c>
      <c r="J242" s="217">
        <v>10</v>
      </c>
      <c r="K242" s="216">
        <v>0.5</v>
      </c>
      <c r="L242" s="176" t="s">
        <v>972</v>
      </c>
      <c r="M242" s="175"/>
      <c r="N242" s="175"/>
      <c r="O242" s="175"/>
      <c r="P242" s="175"/>
      <c r="Q242" s="176"/>
      <c r="R242" s="126" t="s">
        <v>115</v>
      </c>
      <c r="S242" s="72"/>
      <c r="T242" s="72"/>
      <c r="U242" s="72"/>
    </row>
    <row r="243" s="74" customFormat="1" ht="36" spans="1:21">
      <c r="A243" s="82">
        <v>604</v>
      </c>
      <c r="B243" s="208" t="s">
        <v>144</v>
      </c>
      <c r="C243" s="213" t="s">
        <v>742</v>
      </c>
      <c r="D243" s="213" t="s">
        <v>285</v>
      </c>
      <c r="E243" s="213" t="s">
        <v>885</v>
      </c>
      <c r="F243" s="210" t="s">
        <v>984</v>
      </c>
      <c r="G243" s="212">
        <v>20</v>
      </c>
      <c r="H243" s="212">
        <v>20</v>
      </c>
      <c r="I243" s="216">
        <v>1</v>
      </c>
      <c r="J243" s="217">
        <v>10</v>
      </c>
      <c r="K243" s="216">
        <v>0.5</v>
      </c>
      <c r="L243" s="176" t="s">
        <v>972</v>
      </c>
      <c r="M243" s="175"/>
      <c r="N243" s="175"/>
      <c r="O243" s="175"/>
      <c r="P243" s="175"/>
      <c r="Q243" s="176"/>
      <c r="R243" s="126" t="s">
        <v>115</v>
      </c>
      <c r="S243" s="72"/>
      <c r="T243" s="72"/>
      <c r="U243" s="72"/>
    </row>
    <row r="244" s="74" customFormat="1" ht="36" spans="1:21">
      <c r="A244" s="82">
        <v>605</v>
      </c>
      <c r="B244" s="208" t="s">
        <v>144</v>
      </c>
      <c r="C244" s="213" t="s">
        <v>742</v>
      </c>
      <c r="D244" s="213" t="s">
        <v>285</v>
      </c>
      <c r="E244" s="213" t="s">
        <v>885</v>
      </c>
      <c r="F244" s="210" t="s">
        <v>985</v>
      </c>
      <c r="G244" s="212">
        <v>20</v>
      </c>
      <c r="H244" s="212">
        <v>20</v>
      </c>
      <c r="I244" s="216">
        <v>1</v>
      </c>
      <c r="J244" s="217">
        <v>10</v>
      </c>
      <c r="K244" s="216">
        <v>0.5</v>
      </c>
      <c r="L244" s="176" t="s">
        <v>972</v>
      </c>
      <c r="M244" s="175"/>
      <c r="N244" s="175"/>
      <c r="O244" s="175"/>
      <c r="P244" s="175"/>
      <c r="Q244" s="176"/>
      <c r="R244" s="126" t="s">
        <v>115</v>
      </c>
      <c r="S244" s="72"/>
      <c r="T244" s="72"/>
      <c r="U244" s="72"/>
    </row>
    <row r="245" s="74" customFormat="1" ht="36" spans="1:21">
      <c r="A245" s="82">
        <v>607</v>
      </c>
      <c r="B245" s="176" t="s">
        <v>145</v>
      </c>
      <c r="C245" s="210" t="s">
        <v>679</v>
      </c>
      <c r="D245" s="210" t="s">
        <v>285</v>
      </c>
      <c r="E245" s="215" t="s">
        <v>558</v>
      </c>
      <c r="F245" s="211" t="s">
        <v>559</v>
      </c>
      <c r="G245" s="212">
        <v>47</v>
      </c>
      <c r="H245" s="212">
        <v>47</v>
      </c>
      <c r="I245" s="216">
        <v>1</v>
      </c>
      <c r="J245" s="217"/>
      <c r="K245" s="216">
        <v>0</v>
      </c>
      <c r="L245" s="176"/>
      <c r="M245" s="175"/>
      <c r="N245" s="175"/>
      <c r="O245" s="175"/>
      <c r="P245" s="175"/>
      <c r="Q245" s="176"/>
      <c r="R245" s="126" t="s">
        <v>115</v>
      </c>
      <c r="S245" s="72"/>
      <c r="T245" s="72"/>
      <c r="U245" s="72"/>
    </row>
    <row r="246" s="74" customFormat="1" ht="36" spans="1:21">
      <c r="A246" s="82">
        <v>616</v>
      </c>
      <c r="B246" s="208" t="s">
        <v>145</v>
      </c>
      <c r="C246" s="213" t="s">
        <v>653</v>
      </c>
      <c r="D246" s="213" t="s">
        <v>285</v>
      </c>
      <c r="E246" s="211" t="s">
        <v>411</v>
      </c>
      <c r="F246" s="210" t="s">
        <v>986</v>
      </c>
      <c r="G246" s="212">
        <v>13</v>
      </c>
      <c r="H246" s="212">
        <v>13</v>
      </c>
      <c r="I246" s="216">
        <v>1</v>
      </c>
      <c r="J246" s="217"/>
      <c r="K246" s="216">
        <v>0</v>
      </c>
      <c r="L246" s="176"/>
      <c r="M246" s="175"/>
      <c r="N246" s="175"/>
      <c r="O246" s="175"/>
      <c r="P246" s="175"/>
      <c r="Q246" s="176"/>
      <c r="R246" s="126" t="s">
        <v>115</v>
      </c>
      <c r="S246" s="72"/>
      <c r="T246" s="72"/>
      <c r="U246" s="72"/>
    </row>
    <row r="247" s="74" customFormat="1" ht="36" spans="1:21">
      <c r="A247" s="82">
        <v>617</v>
      </c>
      <c r="B247" s="208" t="s">
        <v>145</v>
      </c>
      <c r="C247" s="213" t="s">
        <v>653</v>
      </c>
      <c r="D247" s="213" t="s">
        <v>285</v>
      </c>
      <c r="E247" s="211" t="s">
        <v>562</v>
      </c>
      <c r="F247" s="210" t="s">
        <v>563</v>
      </c>
      <c r="G247" s="212">
        <v>50</v>
      </c>
      <c r="H247" s="212">
        <v>50</v>
      </c>
      <c r="I247" s="216">
        <v>1</v>
      </c>
      <c r="J247" s="217">
        <v>38</v>
      </c>
      <c r="K247" s="216">
        <v>0.76</v>
      </c>
      <c r="L247" s="176"/>
      <c r="M247" s="175"/>
      <c r="N247" s="175"/>
      <c r="O247" s="175"/>
      <c r="P247" s="175"/>
      <c r="Q247" s="176"/>
      <c r="R247" s="126" t="s">
        <v>115</v>
      </c>
      <c r="S247" s="72"/>
      <c r="T247" s="72"/>
      <c r="U247" s="72"/>
    </row>
    <row r="248" s="74" customFormat="1" ht="48" spans="1:21">
      <c r="A248" s="82">
        <v>618</v>
      </c>
      <c r="B248" s="208" t="s">
        <v>145</v>
      </c>
      <c r="C248" s="213" t="s">
        <v>653</v>
      </c>
      <c r="D248" s="213" t="s">
        <v>285</v>
      </c>
      <c r="E248" s="211" t="s">
        <v>554</v>
      </c>
      <c r="F248" s="210" t="s">
        <v>563</v>
      </c>
      <c r="G248" s="212">
        <v>15</v>
      </c>
      <c r="H248" s="212">
        <v>15</v>
      </c>
      <c r="I248" s="216">
        <v>1</v>
      </c>
      <c r="J248" s="217">
        <v>2</v>
      </c>
      <c r="K248" s="216">
        <v>0.133333333333333</v>
      </c>
      <c r="L248" s="176"/>
      <c r="M248" s="175"/>
      <c r="N248" s="175"/>
      <c r="O248" s="175"/>
      <c r="P248" s="175"/>
      <c r="Q248" s="176"/>
      <c r="R248" s="126" t="s">
        <v>115</v>
      </c>
      <c r="S248" s="72"/>
      <c r="T248" s="72"/>
      <c r="U248" s="72"/>
    </row>
    <row r="249" s="74" customFormat="1" ht="84" spans="1:21">
      <c r="A249" s="82">
        <v>636</v>
      </c>
      <c r="B249" s="208" t="s">
        <v>146</v>
      </c>
      <c r="C249" s="213" t="s">
        <v>729</v>
      </c>
      <c r="D249" s="213" t="s">
        <v>285</v>
      </c>
      <c r="E249" s="211" t="s">
        <v>566</v>
      </c>
      <c r="F249" s="210" t="s">
        <v>567</v>
      </c>
      <c r="G249" s="212">
        <v>20</v>
      </c>
      <c r="H249" s="212">
        <v>20</v>
      </c>
      <c r="I249" s="216">
        <v>1</v>
      </c>
      <c r="J249" s="217">
        <v>0</v>
      </c>
      <c r="K249" s="216">
        <v>0</v>
      </c>
      <c r="L249" s="176"/>
      <c r="M249" s="175"/>
      <c r="N249" s="175"/>
      <c r="O249" s="175"/>
      <c r="P249" s="175"/>
      <c r="Q249" s="176"/>
      <c r="R249" s="126" t="s">
        <v>115</v>
      </c>
      <c r="S249" s="72"/>
      <c r="T249" s="72"/>
      <c r="U249" s="72"/>
    </row>
    <row r="250" s="74" customFormat="1" ht="36" spans="1:21">
      <c r="A250" s="82">
        <v>639</v>
      </c>
      <c r="B250" s="176" t="s">
        <v>146</v>
      </c>
      <c r="C250" s="210" t="s">
        <v>656</v>
      </c>
      <c r="D250" s="210" t="s">
        <v>283</v>
      </c>
      <c r="E250" s="211" t="s">
        <v>323</v>
      </c>
      <c r="F250" s="210" t="s">
        <v>568</v>
      </c>
      <c r="G250" s="212">
        <v>100</v>
      </c>
      <c r="H250" s="212">
        <v>100</v>
      </c>
      <c r="I250" s="216">
        <v>1</v>
      </c>
      <c r="J250" s="217"/>
      <c r="K250" s="216">
        <v>0</v>
      </c>
      <c r="L250" s="176"/>
      <c r="M250" s="175"/>
      <c r="N250" s="175"/>
      <c r="O250" s="175"/>
      <c r="P250" s="175"/>
      <c r="Q250" s="176"/>
      <c r="R250" s="126" t="s">
        <v>115</v>
      </c>
      <c r="S250" s="72"/>
      <c r="T250" s="72"/>
      <c r="U250" s="72"/>
    </row>
    <row r="251" s="74" customFormat="1" ht="48" spans="1:21">
      <c r="A251" s="82">
        <v>642</v>
      </c>
      <c r="B251" s="208" t="s">
        <v>146</v>
      </c>
      <c r="C251" s="213" t="s">
        <v>653</v>
      </c>
      <c r="D251" s="213" t="s">
        <v>285</v>
      </c>
      <c r="E251" s="211" t="s">
        <v>554</v>
      </c>
      <c r="F251" s="210" t="s">
        <v>570</v>
      </c>
      <c r="G251" s="212">
        <v>20</v>
      </c>
      <c r="H251" s="212">
        <v>20</v>
      </c>
      <c r="I251" s="216">
        <v>1</v>
      </c>
      <c r="J251" s="217">
        <v>6.3348</v>
      </c>
      <c r="K251" s="216">
        <v>0.31674</v>
      </c>
      <c r="L251" s="176"/>
      <c r="M251" s="175"/>
      <c r="N251" s="175"/>
      <c r="O251" s="175"/>
      <c r="P251" s="175"/>
      <c r="Q251" s="176"/>
      <c r="R251" s="126" t="s">
        <v>115</v>
      </c>
      <c r="S251" s="72"/>
      <c r="T251" s="72"/>
      <c r="U251" s="72"/>
    </row>
    <row r="252" s="74" customFormat="1" ht="120" spans="1:21">
      <c r="A252" s="82">
        <v>643</v>
      </c>
      <c r="B252" s="176" t="s">
        <v>146</v>
      </c>
      <c r="C252" s="210" t="s">
        <v>657</v>
      </c>
      <c r="D252" s="210" t="s">
        <v>283</v>
      </c>
      <c r="E252" s="211" t="s">
        <v>572</v>
      </c>
      <c r="F252" s="210" t="s">
        <v>570</v>
      </c>
      <c r="G252" s="212">
        <v>2055</v>
      </c>
      <c r="H252" s="212">
        <v>2055</v>
      </c>
      <c r="I252" s="216">
        <v>1</v>
      </c>
      <c r="J252" s="217">
        <v>945</v>
      </c>
      <c r="K252" s="216">
        <v>0.45985401459854</v>
      </c>
      <c r="L252" s="176"/>
      <c r="M252" s="175"/>
      <c r="N252" s="175"/>
      <c r="O252" s="175"/>
      <c r="P252" s="175"/>
      <c r="Q252" s="176"/>
      <c r="R252" s="126" t="s">
        <v>115</v>
      </c>
      <c r="S252" s="72"/>
      <c r="T252" s="72"/>
      <c r="U252" s="72"/>
    </row>
    <row r="253" s="74" customFormat="1" ht="36" spans="1:21">
      <c r="A253" s="82">
        <v>658</v>
      </c>
      <c r="B253" s="176" t="s">
        <v>147</v>
      </c>
      <c r="C253" s="210" t="s">
        <v>679</v>
      </c>
      <c r="D253" s="210" t="s">
        <v>285</v>
      </c>
      <c r="E253" s="215" t="s">
        <v>558</v>
      </c>
      <c r="F253" s="211" t="s">
        <v>987</v>
      </c>
      <c r="G253" s="212">
        <v>31</v>
      </c>
      <c r="H253" s="212">
        <v>31</v>
      </c>
      <c r="I253" s="216">
        <v>1</v>
      </c>
      <c r="J253" s="217">
        <v>25.7</v>
      </c>
      <c r="K253" s="216">
        <v>0.829032258064516</v>
      </c>
      <c r="L253" s="176"/>
      <c r="M253" s="175"/>
      <c r="N253" s="175"/>
      <c r="O253" s="175"/>
      <c r="P253" s="175"/>
      <c r="Q253" s="176"/>
      <c r="R253" s="126" t="s">
        <v>115</v>
      </c>
      <c r="S253" s="72"/>
      <c r="T253" s="72"/>
      <c r="U253" s="72"/>
    </row>
    <row r="254" s="74" customFormat="1" ht="48" spans="1:21">
      <c r="A254" s="82">
        <v>663</v>
      </c>
      <c r="B254" s="176" t="s">
        <v>147</v>
      </c>
      <c r="C254" s="210" t="s">
        <v>651</v>
      </c>
      <c r="D254" s="210" t="s">
        <v>285</v>
      </c>
      <c r="E254" s="211" t="s">
        <v>491</v>
      </c>
      <c r="F254" s="210" t="s">
        <v>988</v>
      </c>
      <c r="G254" s="212">
        <v>120.5</v>
      </c>
      <c r="H254" s="212">
        <v>120.5</v>
      </c>
      <c r="I254" s="216">
        <v>1</v>
      </c>
      <c r="J254" s="217">
        <v>50</v>
      </c>
      <c r="K254" s="216">
        <v>0.4149377593361</v>
      </c>
      <c r="L254" s="176"/>
      <c r="M254" s="175"/>
      <c r="N254" s="175"/>
      <c r="O254" s="175"/>
      <c r="P254" s="175"/>
      <c r="Q254" s="176"/>
      <c r="R254" s="126" t="s">
        <v>115</v>
      </c>
      <c r="S254" s="72"/>
      <c r="T254" s="72"/>
      <c r="U254" s="72"/>
    </row>
    <row r="255" s="74" customFormat="1" ht="60" spans="1:21">
      <c r="A255" s="82">
        <v>665</v>
      </c>
      <c r="B255" s="176" t="s">
        <v>147</v>
      </c>
      <c r="C255" s="210" t="s">
        <v>656</v>
      </c>
      <c r="D255" s="210" t="s">
        <v>283</v>
      </c>
      <c r="E255" s="211" t="s">
        <v>323</v>
      </c>
      <c r="F255" s="210" t="s">
        <v>573</v>
      </c>
      <c r="G255" s="212">
        <v>100</v>
      </c>
      <c r="H255" s="212">
        <v>100</v>
      </c>
      <c r="I255" s="216">
        <v>1</v>
      </c>
      <c r="J255" s="217">
        <v>50</v>
      </c>
      <c r="K255" s="216">
        <v>0.5</v>
      </c>
      <c r="L255" s="176"/>
      <c r="M255" s="175"/>
      <c r="N255" s="175"/>
      <c r="O255" s="175"/>
      <c r="P255" s="175"/>
      <c r="Q255" s="176"/>
      <c r="R255" s="126" t="s">
        <v>115</v>
      </c>
      <c r="S255" s="72"/>
      <c r="T255" s="72"/>
      <c r="U255" s="72"/>
    </row>
    <row r="256" s="74" customFormat="1" ht="36" spans="1:21">
      <c r="A256" s="82">
        <v>670</v>
      </c>
      <c r="B256" s="208" t="s">
        <v>147</v>
      </c>
      <c r="C256" s="213" t="s">
        <v>653</v>
      </c>
      <c r="D256" s="213" t="s">
        <v>285</v>
      </c>
      <c r="E256" s="211" t="s">
        <v>550</v>
      </c>
      <c r="F256" s="210" t="s">
        <v>574</v>
      </c>
      <c r="G256" s="212">
        <v>50</v>
      </c>
      <c r="H256" s="212">
        <v>50</v>
      </c>
      <c r="I256" s="216">
        <v>1</v>
      </c>
      <c r="J256" s="217">
        <v>27.86</v>
      </c>
      <c r="K256" s="216">
        <v>0.5572</v>
      </c>
      <c r="L256" s="176"/>
      <c r="M256" s="175"/>
      <c r="N256" s="175"/>
      <c r="O256" s="175"/>
      <c r="P256" s="175"/>
      <c r="Q256" s="176"/>
      <c r="R256" s="126" t="s">
        <v>115</v>
      </c>
      <c r="S256" s="72"/>
      <c r="T256" s="72"/>
      <c r="U256" s="72"/>
    </row>
    <row r="257" s="74" customFormat="1" ht="48" spans="1:21">
      <c r="A257" s="82">
        <v>671</v>
      </c>
      <c r="B257" s="208" t="s">
        <v>147</v>
      </c>
      <c r="C257" s="213" t="s">
        <v>653</v>
      </c>
      <c r="D257" s="213" t="s">
        <v>285</v>
      </c>
      <c r="E257" s="211" t="s">
        <v>554</v>
      </c>
      <c r="F257" s="210" t="s">
        <v>576</v>
      </c>
      <c r="G257" s="212">
        <v>10</v>
      </c>
      <c r="H257" s="212">
        <v>10</v>
      </c>
      <c r="I257" s="216">
        <v>1</v>
      </c>
      <c r="J257" s="217">
        <v>6</v>
      </c>
      <c r="K257" s="216">
        <v>0.6</v>
      </c>
      <c r="L257" s="176"/>
      <c r="M257" s="175"/>
      <c r="N257" s="175"/>
      <c r="O257" s="175"/>
      <c r="P257" s="175"/>
      <c r="Q257" s="176"/>
      <c r="R257" s="126" t="s">
        <v>115</v>
      </c>
      <c r="S257" s="72"/>
      <c r="T257" s="72"/>
      <c r="U257" s="72"/>
    </row>
    <row r="258" s="74" customFormat="1" ht="36" spans="1:21">
      <c r="A258" s="82">
        <v>689</v>
      </c>
      <c r="B258" s="217" t="s">
        <v>148</v>
      </c>
      <c r="C258" s="82" t="s">
        <v>909</v>
      </c>
      <c r="D258" s="210" t="s">
        <v>288</v>
      </c>
      <c r="E258" s="217" t="s">
        <v>910</v>
      </c>
      <c r="F258" s="82" t="s">
        <v>989</v>
      </c>
      <c r="G258" s="217">
        <v>40</v>
      </c>
      <c r="H258" s="217">
        <v>40</v>
      </c>
      <c r="I258" s="221">
        <v>1</v>
      </c>
      <c r="J258" s="217">
        <v>23</v>
      </c>
      <c r="K258" s="221">
        <v>0.575</v>
      </c>
      <c r="L258" s="82" t="s">
        <v>990</v>
      </c>
      <c r="M258" s="217"/>
      <c r="N258" s="217"/>
      <c r="O258" s="217"/>
      <c r="P258" s="217"/>
      <c r="Q258" s="176"/>
      <c r="R258" s="126" t="s">
        <v>116</v>
      </c>
      <c r="S258" s="72"/>
      <c r="T258" s="72"/>
      <c r="U258" s="72"/>
    </row>
    <row r="259" s="74" customFormat="1" ht="96" spans="1:21">
      <c r="A259" s="82">
        <v>691</v>
      </c>
      <c r="B259" s="217" t="s">
        <v>148</v>
      </c>
      <c r="C259" s="82" t="s">
        <v>726</v>
      </c>
      <c r="D259" s="210" t="s">
        <v>285</v>
      </c>
      <c r="E259" s="82" t="s">
        <v>991</v>
      </c>
      <c r="F259" s="82" t="s">
        <v>989</v>
      </c>
      <c r="G259" s="217">
        <v>80</v>
      </c>
      <c r="H259" s="217">
        <v>80</v>
      </c>
      <c r="I259" s="222">
        <v>1</v>
      </c>
      <c r="J259" s="217">
        <v>39.9</v>
      </c>
      <c r="K259" s="222">
        <v>0.5</v>
      </c>
      <c r="L259" s="82" t="s">
        <v>990</v>
      </c>
      <c r="M259" s="217"/>
      <c r="N259" s="217"/>
      <c r="O259" s="217"/>
      <c r="P259" s="217"/>
      <c r="Q259" s="176"/>
      <c r="R259" s="126" t="s">
        <v>116</v>
      </c>
      <c r="S259" s="72"/>
      <c r="T259" s="72"/>
      <c r="U259" s="72"/>
    </row>
    <row r="260" s="74" customFormat="1" ht="60" spans="1:21">
      <c r="A260" s="82">
        <v>692</v>
      </c>
      <c r="B260" s="82" t="s">
        <v>148</v>
      </c>
      <c r="C260" s="82" t="s">
        <v>651</v>
      </c>
      <c r="D260" s="210" t="s">
        <v>285</v>
      </c>
      <c r="E260" s="82" t="s">
        <v>381</v>
      </c>
      <c r="F260" s="82" t="s">
        <v>989</v>
      </c>
      <c r="G260" s="82">
        <v>10</v>
      </c>
      <c r="H260" s="82">
        <v>10</v>
      </c>
      <c r="I260" s="223">
        <v>1</v>
      </c>
      <c r="J260" s="82">
        <v>5</v>
      </c>
      <c r="K260" s="223">
        <v>0.5</v>
      </c>
      <c r="L260" s="82" t="s">
        <v>990</v>
      </c>
      <c r="M260" s="217"/>
      <c r="N260" s="217"/>
      <c r="O260" s="217"/>
      <c r="P260" s="217"/>
      <c r="Q260" s="176"/>
      <c r="R260" s="126" t="s">
        <v>116</v>
      </c>
      <c r="S260" s="72"/>
      <c r="T260" s="72"/>
      <c r="U260" s="72"/>
    </row>
    <row r="261" s="74" customFormat="1" ht="48" spans="1:21">
      <c r="A261" s="82">
        <v>693</v>
      </c>
      <c r="B261" s="217" t="s">
        <v>148</v>
      </c>
      <c r="C261" s="82" t="s">
        <v>992</v>
      </c>
      <c r="D261" s="210" t="s">
        <v>283</v>
      </c>
      <c r="E261" s="210" t="s">
        <v>993</v>
      </c>
      <c r="F261" s="210" t="s">
        <v>994</v>
      </c>
      <c r="G261" s="217">
        <v>100</v>
      </c>
      <c r="H261" s="217">
        <v>100</v>
      </c>
      <c r="I261" s="222">
        <v>1</v>
      </c>
      <c r="J261" s="217">
        <v>50</v>
      </c>
      <c r="K261" s="221">
        <v>0.5</v>
      </c>
      <c r="L261" s="82" t="s">
        <v>990</v>
      </c>
      <c r="M261" s="217">
        <v>100</v>
      </c>
      <c r="N261" s="217">
        <v>100</v>
      </c>
      <c r="O261" s="217">
        <v>100</v>
      </c>
      <c r="P261" s="217"/>
      <c r="Q261" s="176"/>
      <c r="R261" s="126" t="s">
        <v>116</v>
      </c>
      <c r="S261" s="72"/>
      <c r="T261" s="72"/>
      <c r="U261" s="72"/>
    </row>
    <row r="262" s="74" customFormat="1" ht="36" spans="1:21">
      <c r="A262" s="82">
        <v>695</v>
      </c>
      <c r="B262" s="217" t="s">
        <v>148</v>
      </c>
      <c r="C262" s="82" t="s">
        <v>657</v>
      </c>
      <c r="D262" s="210" t="s">
        <v>286</v>
      </c>
      <c r="E262" s="217" t="s">
        <v>995</v>
      </c>
      <c r="F262" s="82" t="s">
        <v>996</v>
      </c>
      <c r="G262" s="217">
        <v>50</v>
      </c>
      <c r="H262" s="217">
        <v>50</v>
      </c>
      <c r="I262" s="221">
        <v>1</v>
      </c>
      <c r="J262" s="217">
        <v>25</v>
      </c>
      <c r="K262" s="221">
        <v>0.5</v>
      </c>
      <c r="L262" s="82" t="s">
        <v>990</v>
      </c>
      <c r="M262" s="217">
        <v>50</v>
      </c>
      <c r="N262" s="217">
        <v>75</v>
      </c>
      <c r="O262" s="217">
        <v>75</v>
      </c>
      <c r="P262" s="217"/>
      <c r="Q262" s="176"/>
      <c r="R262" s="126" t="s">
        <v>116</v>
      </c>
      <c r="S262" s="72"/>
      <c r="T262" s="72"/>
      <c r="U262" s="72"/>
    </row>
    <row r="263" s="74" customFormat="1" ht="36" spans="1:21">
      <c r="A263" s="82">
        <v>697</v>
      </c>
      <c r="B263" s="217" t="s">
        <v>148</v>
      </c>
      <c r="C263" s="82" t="s">
        <v>997</v>
      </c>
      <c r="D263" s="210" t="s">
        <v>285</v>
      </c>
      <c r="E263" s="82" t="s">
        <v>998</v>
      </c>
      <c r="F263" s="217" t="s">
        <v>999</v>
      </c>
      <c r="G263" s="217">
        <v>30</v>
      </c>
      <c r="H263" s="217">
        <v>30</v>
      </c>
      <c r="I263" s="221">
        <v>1</v>
      </c>
      <c r="J263" s="217">
        <v>25</v>
      </c>
      <c r="K263" s="221">
        <v>0.83</v>
      </c>
      <c r="L263" s="82" t="s">
        <v>990</v>
      </c>
      <c r="M263" s="217"/>
      <c r="N263" s="217"/>
      <c r="O263" s="217"/>
      <c r="P263" s="217"/>
      <c r="Q263" s="176"/>
      <c r="R263" s="126" t="s">
        <v>116</v>
      </c>
      <c r="S263" s="72"/>
      <c r="T263" s="72"/>
      <c r="U263" s="72"/>
    </row>
    <row r="264" s="74" customFormat="1" ht="36" spans="1:21">
      <c r="A264" s="82">
        <v>700</v>
      </c>
      <c r="B264" s="82" t="s">
        <v>148</v>
      </c>
      <c r="C264" s="210" t="s">
        <v>1000</v>
      </c>
      <c r="D264" s="82" t="s">
        <v>285</v>
      </c>
      <c r="E264" s="82" t="s">
        <v>403</v>
      </c>
      <c r="F264" s="82" t="s">
        <v>578</v>
      </c>
      <c r="G264" s="217">
        <v>34</v>
      </c>
      <c r="H264" s="82">
        <v>34</v>
      </c>
      <c r="I264" s="221">
        <v>1</v>
      </c>
      <c r="J264" s="82">
        <v>18.465</v>
      </c>
      <c r="K264" s="223">
        <v>0.543088235294118</v>
      </c>
      <c r="L264" s="82" t="s">
        <v>990</v>
      </c>
      <c r="M264" s="217"/>
      <c r="N264" s="217"/>
      <c r="O264" s="217"/>
      <c r="P264" s="217"/>
      <c r="Q264" s="176"/>
      <c r="R264" s="126" t="s">
        <v>116</v>
      </c>
      <c r="S264" s="72"/>
      <c r="T264" s="72"/>
      <c r="U264" s="72"/>
    </row>
    <row r="265" s="74" customFormat="1" ht="84" spans="1:21">
      <c r="A265" s="82">
        <v>707</v>
      </c>
      <c r="B265" s="176" t="s">
        <v>149</v>
      </c>
      <c r="C265" s="210" t="s">
        <v>651</v>
      </c>
      <c r="D265" s="177" t="s">
        <v>285</v>
      </c>
      <c r="E265" s="210" t="s">
        <v>739</v>
      </c>
      <c r="F265" s="176" t="s">
        <v>1001</v>
      </c>
      <c r="G265" s="176">
        <v>21</v>
      </c>
      <c r="H265" s="176">
        <v>21</v>
      </c>
      <c r="I265" s="176">
        <v>1</v>
      </c>
      <c r="J265" s="176">
        <v>12.418</v>
      </c>
      <c r="K265" s="176">
        <v>0.591333333333333</v>
      </c>
      <c r="L265" s="176" t="s">
        <v>1002</v>
      </c>
      <c r="M265" s="176"/>
      <c r="N265" s="176"/>
      <c r="O265" s="176"/>
      <c r="P265" s="176"/>
      <c r="Q265" s="176"/>
      <c r="R265" s="126" t="s">
        <v>116</v>
      </c>
      <c r="S265" s="72"/>
      <c r="T265" s="72"/>
      <c r="U265" s="72"/>
    </row>
    <row r="266" s="74" customFormat="1" ht="72" spans="1:21">
      <c r="A266" s="82">
        <v>712</v>
      </c>
      <c r="B266" s="176" t="s">
        <v>149</v>
      </c>
      <c r="C266" s="210" t="s">
        <v>784</v>
      </c>
      <c r="D266" s="177" t="s">
        <v>285</v>
      </c>
      <c r="E266" s="210" t="s">
        <v>1003</v>
      </c>
      <c r="F266" s="176" t="s">
        <v>1001</v>
      </c>
      <c r="G266" s="176">
        <v>182</v>
      </c>
      <c r="H266" s="176">
        <v>182</v>
      </c>
      <c r="I266" s="176">
        <v>1</v>
      </c>
      <c r="J266" s="176">
        <v>0</v>
      </c>
      <c r="K266" s="176">
        <v>0</v>
      </c>
      <c r="L266" s="224" t="s">
        <v>1004</v>
      </c>
      <c r="M266" s="176"/>
      <c r="N266" s="176"/>
      <c r="O266" s="176"/>
      <c r="P266" s="176"/>
      <c r="Q266" s="176"/>
      <c r="R266" s="126" t="s">
        <v>116</v>
      </c>
      <c r="S266" s="72"/>
      <c r="T266" s="72"/>
      <c r="U266" s="72"/>
    </row>
    <row r="267" s="74" customFormat="1" ht="72" spans="1:21">
      <c r="A267" s="82">
        <v>719</v>
      </c>
      <c r="B267" s="208" t="s">
        <v>149</v>
      </c>
      <c r="C267" s="213" t="s">
        <v>664</v>
      </c>
      <c r="D267" s="213" t="s">
        <v>287</v>
      </c>
      <c r="E267" s="213" t="s">
        <v>581</v>
      </c>
      <c r="F267" s="176" t="s">
        <v>1005</v>
      </c>
      <c r="G267" s="176">
        <v>30</v>
      </c>
      <c r="H267" s="176">
        <v>0</v>
      </c>
      <c r="I267" s="176">
        <v>0</v>
      </c>
      <c r="J267" s="176">
        <v>0</v>
      </c>
      <c r="K267" s="176" t="e">
        <v>#DIV/0!</v>
      </c>
      <c r="L267" s="208" t="s">
        <v>1006</v>
      </c>
      <c r="M267" s="176"/>
      <c r="N267" s="176"/>
      <c r="O267" s="176"/>
      <c r="P267" s="176"/>
      <c r="Q267" s="176"/>
      <c r="R267" s="126" t="s">
        <v>116</v>
      </c>
      <c r="S267" s="72"/>
      <c r="T267" s="72"/>
      <c r="U267" s="72"/>
    </row>
    <row r="268" s="74" customFormat="1" ht="72" spans="1:21">
      <c r="A268" s="82">
        <v>721</v>
      </c>
      <c r="B268" s="176" t="s">
        <v>149</v>
      </c>
      <c r="C268" s="210" t="s">
        <v>653</v>
      </c>
      <c r="D268" s="177" t="s">
        <v>285</v>
      </c>
      <c r="E268" s="210" t="s">
        <v>1007</v>
      </c>
      <c r="F268" s="176" t="s">
        <v>1001</v>
      </c>
      <c r="G268" s="176">
        <v>26</v>
      </c>
      <c r="H268" s="176">
        <v>26</v>
      </c>
      <c r="I268" s="176">
        <v>1</v>
      </c>
      <c r="J268" s="176">
        <v>19.18</v>
      </c>
      <c r="K268" s="176">
        <v>0.737692307692308</v>
      </c>
      <c r="L268" s="176" t="s">
        <v>1008</v>
      </c>
      <c r="M268" s="176"/>
      <c r="N268" s="176"/>
      <c r="O268" s="176"/>
      <c r="P268" s="176"/>
      <c r="Q268" s="176"/>
      <c r="R268" s="126" t="s">
        <v>116</v>
      </c>
      <c r="S268" s="72"/>
      <c r="T268" s="72"/>
      <c r="U268" s="72"/>
    </row>
    <row r="269" s="74" customFormat="1" ht="84" spans="1:21">
      <c r="A269" s="82">
        <v>724</v>
      </c>
      <c r="B269" s="176" t="s">
        <v>149</v>
      </c>
      <c r="C269" s="210" t="s">
        <v>909</v>
      </c>
      <c r="D269" s="177" t="s">
        <v>288</v>
      </c>
      <c r="E269" s="210" t="s">
        <v>1009</v>
      </c>
      <c r="F269" s="176" t="s">
        <v>1001</v>
      </c>
      <c r="G269" s="176">
        <v>100</v>
      </c>
      <c r="H269" s="176">
        <v>0</v>
      </c>
      <c r="I269" s="176">
        <v>0</v>
      </c>
      <c r="J269" s="176">
        <v>0</v>
      </c>
      <c r="K269" s="176" t="e">
        <v>#DIV/0!</v>
      </c>
      <c r="L269" s="176" t="s">
        <v>802</v>
      </c>
      <c r="M269" s="176"/>
      <c r="N269" s="176"/>
      <c r="O269" s="176"/>
      <c r="P269" s="176"/>
      <c r="Q269" s="176"/>
      <c r="R269" s="126" t="s">
        <v>116</v>
      </c>
      <c r="S269" s="72"/>
      <c r="T269" s="72"/>
      <c r="U269" s="72"/>
    </row>
    <row r="270" s="74" customFormat="1" ht="48" spans="1:21">
      <c r="A270" s="82">
        <v>726</v>
      </c>
      <c r="B270" s="82" t="s">
        <v>150</v>
      </c>
      <c r="C270" s="82" t="s">
        <v>664</v>
      </c>
      <c r="D270" s="210" t="s">
        <v>287</v>
      </c>
      <c r="E270" s="82" t="s">
        <v>1010</v>
      </c>
      <c r="F270" s="82" t="s">
        <v>1011</v>
      </c>
      <c r="G270" s="82">
        <v>15</v>
      </c>
      <c r="H270" s="82">
        <v>0</v>
      </c>
      <c r="I270" s="82">
        <v>0</v>
      </c>
      <c r="J270" s="225">
        <v>0</v>
      </c>
      <c r="K270" s="226" t="e">
        <v>#DIV/0!</v>
      </c>
      <c r="L270" s="82" t="s">
        <v>755</v>
      </c>
      <c r="M270" s="82">
        <v>5</v>
      </c>
      <c r="N270" s="82">
        <v>5</v>
      </c>
      <c r="O270" s="82"/>
      <c r="P270" s="82"/>
      <c r="Q270" s="176"/>
      <c r="R270" s="126" t="s">
        <v>116</v>
      </c>
      <c r="S270" s="72"/>
      <c r="T270" s="72"/>
      <c r="U270" s="72"/>
    </row>
    <row r="271" s="74" customFormat="1" ht="36" spans="1:21">
      <c r="A271" s="82">
        <v>728</v>
      </c>
      <c r="B271" s="82" t="s">
        <v>150</v>
      </c>
      <c r="C271" s="82" t="s">
        <v>784</v>
      </c>
      <c r="D271" s="210" t="s">
        <v>285</v>
      </c>
      <c r="E271" s="82" t="s">
        <v>631</v>
      </c>
      <c r="F271" s="82" t="s">
        <v>585</v>
      </c>
      <c r="G271" s="82">
        <v>143</v>
      </c>
      <c r="H271" s="82">
        <v>0</v>
      </c>
      <c r="I271" s="82">
        <v>0</v>
      </c>
      <c r="J271" s="225">
        <v>0</v>
      </c>
      <c r="K271" s="226" t="e">
        <v>#DIV/0!</v>
      </c>
      <c r="L271" s="82" t="s">
        <v>1012</v>
      </c>
      <c r="M271" s="82"/>
      <c r="N271" s="82"/>
      <c r="O271" s="82"/>
      <c r="P271" s="82"/>
      <c r="Q271" s="176"/>
      <c r="R271" s="126" t="s">
        <v>116</v>
      </c>
      <c r="S271" s="72"/>
      <c r="T271" s="72"/>
      <c r="U271" s="72"/>
    </row>
    <row r="272" s="74" customFormat="1" ht="36" spans="1:21">
      <c r="A272" s="82">
        <v>729</v>
      </c>
      <c r="B272" s="208" t="s">
        <v>150</v>
      </c>
      <c r="C272" s="213" t="s">
        <v>653</v>
      </c>
      <c r="D272" s="210" t="s">
        <v>285</v>
      </c>
      <c r="E272" s="210" t="s">
        <v>1013</v>
      </c>
      <c r="F272" s="82" t="s">
        <v>585</v>
      </c>
      <c r="G272" s="82">
        <v>15</v>
      </c>
      <c r="H272" s="82">
        <v>15</v>
      </c>
      <c r="I272" s="82">
        <v>1</v>
      </c>
      <c r="J272" s="225">
        <v>6.46</v>
      </c>
      <c r="K272" s="226">
        <v>0.430613333333333</v>
      </c>
      <c r="L272" s="82"/>
      <c r="M272" s="82"/>
      <c r="N272" s="82"/>
      <c r="O272" s="82"/>
      <c r="P272" s="82"/>
      <c r="Q272" s="176"/>
      <c r="R272" s="126" t="s">
        <v>116</v>
      </c>
      <c r="S272" s="72"/>
      <c r="T272" s="72"/>
      <c r="U272" s="72"/>
    </row>
    <row r="273" s="74" customFormat="1" ht="36" spans="1:21">
      <c r="A273" s="82">
        <v>730</v>
      </c>
      <c r="B273" s="209"/>
      <c r="C273" s="218"/>
      <c r="D273" s="210" t="s">
        <v>285</v>
      </c>
      <c r="E273" s="210" t="s">
        <v>1014</v>
      </c>
      <c r="F273" s="82" t="s">
        <v>585</v>
      </c>
      <c r="G273" s="82">
        <v>10</v>
      </c>
      <c r="H273" s="82">
        <v>0</v>
      </c>
      <c r="I273" s="82">
        <v>0</v>
      </c>
      <c r="J273" s="225">
        <v>0</v>
      </c>
      <c r="K273" s="226"/>
      <c r="L273" s="82"/>
      <c r="M273" s="82"/>
      <c r="N273" s="82"/>
      <c r="O273" s="82"/>
      <c r="P273" s="82"/>
      <c r="Q273" s="176"/>
      <c r="R273" s="126" t="s">
        <v>116</v>
      </c>
      <c r="S273" s="72"/>
      <c r="T273" s="72"/>
      <c r="U273" s="72"/>
    </row>
    <row r="274" s="74" customFormat="1" ht="36" spans="1:21">
      <c r="A274" s="82">
        <v>732</v>
      </c>
      <c r="B274" s="82" t="s">
        <v>150</v>
      </c>
      <c r="C274" s="210" t="s">
        <v>696</v>
      </c>
      <c r="D274" s="210" t="s">
        <v>285</v>
      </c>
      <c r="E274" s="210" t="s">
        <v>1015</v>
      </c>
      <c r="F274" s="82" t="s">
        <v>585</v>
      </c>
      <c r="G274" s="210">
        <v>10</v>
      </c>
      <c r="H274" s="82">
        <v>0</v>
      </c>
      <c r="I274" s="82">
        <v>0</v>
      </c>
      <c r="J274" s="225">
        <v>0</v>
      </c>
      <c r="K274" s="226" t="e">
        <v>#DIV/0!</v>
      </c>
      <c r="L274" s="82"/>
      <c r="M274" s="82"/>
      <c r="N274" s="82"/>
      <c r="O274" s="82"/>
      <c r="P274" s="82"/>
      <c r="Q274" s="176"/>
      <c r="R274" s="126" t="s">
        <v>116</v>
      </c>
      <c r="S274" s="72"/>
      <c r="T274" s="72"/>
      <c r="U274" s="72"/>
    </row>
    <row r="275" s="74" customFormat="1" ht="48" spans="1:21">
      <c r="A275" s="82">
        <v>734</v>
      </c>
      <c r="B275" s="219"/>
      <c r="C275" s="219"/>
      <c r="D275" s="210" t="s">
        <v>286</v>
      </c>
      <c r="E275" s="82" t="s">
        <v>1016</v>
      </c>
      <c r="F275" s="82" t="s">
        <v>1017</v>
      </c>
      <c r="G275" s="82">
        <v>55</v>
      </c>
      <c r="H275" s="82">
        <v>0</v>
      </c>
      <c r="I275" s="82">
        <v>0</v>
      </c>
      <c r="J275" s="225">
        <v>0</v>
      </c>
      <c r="K275" s="226">
        <v>0</v>
      </c>
      <c r="L275" s="82" t="s">
        <v>1018</v>
      </c>
      <c r="M275" s="82">
        <v>65</v>
      </c>
      <c r="N275" s="82">
        <v>49.8</v>
      </c>
      <c r="O275" s="82">
        <v>49.8</v>
      </c>
      <c r="P275" s="82" t="s">
        <v>1019</v>
      </c>
      <c r="Q275" s="176"/>
      <c r="R275" s="126" t="s">
        <v>116</v>
      </c>
      <c r="S275" s="72"/>
      <c r="T275" s="72"/>
      <c r="U275" s="72"/>
    </row>
    <row r="276" s="74" customFormat="1" ht="48" spans="1:21">
      <c r="A276" s="82">
        <v>735</v>
      </c>
      <c r="B276" s="219"/>
      <c r="C276" s="219"/>
      <c r="D276" s="210" t="s">
        <v>286</v>
      </c>
      <c r="E276" s="82" t="s">
        <v>1016</v>
      </c>
      <c r="F276" s="82" t="s">
        <v>1020</v>
      </c>
      <c r="G276" s="82">
        <v>50</v>
      </c>
      <c r="H276" s="82">
        <v>0</v>
      </c>
      <c r="I276" s="82">
        <v>0</v>
      </c>
      <c r="J276" s="225">
        <v>0</v>
      </c>
      <c r="K276" s="226">
        <v>0</v>
      </c>
      <c r="L276" s="82" t="s">
        <v>1018</v>
      </c>
      <c r="M276" s="82">
        <v>50</v>
      </c>
      <c r="N276" s="82">
        <v>52.28</v>
      </c>
      <c r="O276" s="82">
        <v>52.28</v>
      </c>
      <c r="P276" s="82"/>
      <c r="Q276" s="176"/>
      <c r="R276" s="126" t="s">
        <v>116</v>
      </c>
      <c r="S276" s="72"/>
      <c r="T276" s="72"/>
      <c r="U276" s="72"/>
    </row>
    <row r="277" s="74" customFormat="1" ht="36" spans="1:21">
      <c r="A277" s="82">
        <v>736</v>
      </c>
      <c r="B277" s="209"/>
      <c r="C277" s="209"/>
      <c r="D277" s="210" t="s">
        <v>286</v>
      </c>
      <c r="E277" s="82" t="s">
        <v>1021</v>
      </c>
      <c r="F277" s="82" t="s">
        <v>585</v>
      </c>
      <c r="G277" s="82">
        <v>100</v>
      </c>
      <c r="H277" s="82">
        <v>0</v>
      </c>
      <c r="I277" s="82">
        <v>0</v>
      </c>
      <c r="J277" s="225">
        <v>0</v>
      </c>
      <c r="K277" s="226">
        <v>0</v>
      </c>
      <c r="L277" s="82" t="s">
        <v>1022</v>
      </c>
      <c r="M277" s="82"/>
      <c r="N277" s="82"/>
      <c r="O277" s="82"/>
      <c r="P277" s="82"/>
      <c r="Q277" s="176"/>
      <c r="R277" s="126" t="s">
        <v>116</v>
      </c>
      <c r="S277" s="72"/>
      <c r="T277" s="72"/>
      <c r="U277" s="72"/>
    </row>
    <row r="278" s="74" customFormat="1" ht="60" spans="1:21">
      <c r="A278" s="82">
        <v>737</v>
      </c>
      <c r="B278" s="82" t="s">
        <v>150</v>
      </c>
      <c r="C278" s="210" t="s">
        <v>665</v>
      </c>
      <c r="D278" s="210" t="s">
        <v>288</v>
      </c>
      <c r="E278" s="210" t="s">
        <v>1023</v>
      </c>
      <c r="F278" s="82" t="s">
        <v>585</v>
      </c>
      <c r="G278" s="210">
        <v>8</v>
      </c>
      <c r="H278" s="82">
        <v>8</v>
      </c>
      <c r="I278" s="82">
        <v>1</v>
      </c>
      <c r="J278" s="225">
        <v>3.51</v>
      </c>
      <c r="K278" s="226">
        <v>0.43875</v>
      </c>
      <c r="L278" s="82"/>
      <c r="M278" s="82"/>
      <c r="N278" s="82"/>
      <c r="O278" s="82"/>
      <c r="P278" s="82"/>
      <c r="Q278" s="176"/>
      <c r="R278" s="126" t="s">
        <v>116</v>
      </c>
      <c r="S278" s="72"/>
      <c r="T278" s="72"/>
      <c r="U278" s="72"/>
    </row>
    <row r="279" s="74" customFormat="1" ht="60" spans="1:21">
      <c r="A279" s="82">
        <v>738</v>
      </c>
      <c r="B279" s="82" t="s">
        <v>150</v>
      </c>
      <c r="C279" s="82" t="s">
        <v>1024</v>
      </c>
      <c r="D279" s="210" t="s">
        <v>285</v>
      </c>
      <c r="E279" s="82" t="s">
        <v>1025</v>
      </c>
      <c r="F279" s="82" t="s">
        <v>585</v>
      </c>
      <c r="G279" s="82">
        <v>90</v>
      </c>
      <c r="H279" s="82">
        <v>0</v>
      </c>
      <c r="I279" s="227">
        <v>1</v>
      </c>
      <c r="J279" s="225">
        <v>0</v>
      </c>
      <c r="K279" s="226" t="e">
        <v>#DIV/0!</v>
      </c>
      <c r="L279" s="82" t="s">
        <v>1026</v>
      </c>
      <c r="M279" s="82"/>
      <c r="N279" s="82"/>
      <c r="O279" s="82"/>
      <c r="P279" s="82"/>
      <c r="Q279" s="176"/>
      <c r="R279" s="126" t="s">
        <v>116</v>
      </c>
      <c r="S279" s="72"/>
      <c r="T279" s="72"/>
      <c r="U279" s="72"/>
    </row>
    <row r="280" s="74" customFormat="1" ht="48" spans="1:21">
      <c r="A280" s="82">
        <v>740</v>
      </c>
      <c r="B280" s="82" t="s">
        <v>150</v>
      </c>
      <c r="C280" s="82" t="s">
        <v>1027</v>
      </c>
      <c r="D280" s="210" t="s">
        <v>283</v>
      </c>
      <c r="E280" s="82" t="s">
        <v>1028</v>
      </c>
      <c r="F280" s="82" t="s">
        <v>1029</v>
      </c>
      <c r="G280" s="82">
        <v>200</v>
      </c>
      <c r="H280" s="82">
        <v>0</v>
      </c>
      <c r="I280" s="227">
        <v>1</v>
      </c>
      <c r="J280" s="225">
        <v>0</v>
      </c>
      <c r="K280" s="226" t="e">
        <v>#DIV/0!</v>
      </c>
      <c r="L280" s="82" t="s">
        <v>1030</v>
      </c>
      <c r="M280" s="82">
        <v>74.91</v>
      </c>
      <c r="N280" s="82">
        <v>87.87</v>
      </c>
      <c r="O280" s="82">
        <v>87.87</v>
      </c>
      <c r="P280" s="82"/>
      <c r="Q280" s="176"/>
      <c r="R280" s="126" t="s">
        <v>116</v>
      </c>
      <c r="S280" s="72"/>
      <c r="T280" s="72"/>
      <c r="U280" s="72"/>
    </row>
    <row r="281" s="74" customFormat="1" ht="72" spans="1:21">
      <c r="A281" s="82">
        <v>741</v>
      </c>
      <c r="B281" s="82" t="s">
        <v>150</v>
      </c>
      <c r="C281" s="210" t="s">
        <v>733</v>
      </c>
      <c r="D281" s="210" t="s">
        <v>283</v>
      </c>
      <c r="E281" s="210" t="s">
        <v>592</v>
      </c>
      <c r="F281" s="82" t="s">
        <v>1031</v>
      </c>
      <c r="G281" s="210">
        <v>280</v>
      </c>
      <c r="H281" s="82">
        <v>280</v>
      </c>
      <c r="I281" s="82">
        <v>1</v>
      </c>
      <c r="J281" s="225">
        <v>120</v>
      </c>
      <c r="K281" s="226">
        <v>0.428571428571429</v>
      </c>
      <c r="L281" s="82"/>
      <c r="M281" s="82"/>
      <c r="N281" s="82"/>
      <c r="O281" s="82"/>
      <c r="P281" s="82"/>
      <c r="Q281" s="176"/>
      <c r="R281" s="126" t="s">
        <v>116</v>
      </c>
      <c r="S281" s="72"/>
      <c r="T281" s="72"/>
      <c r="U281" s="72"/>
    </row>
    <row r="282" s="74" customFormat="1" ht="36" spans="1:21">
      <c r="A282" s="82">
        <v>760</v>
      </c>
      <c r="B282" s="208" t="s">
        <v>151</v>
      </c>
      <c r="C282" s="208" t="s">
        <v>1032</v>
      </c>
      <c r="D282" s="213" t="s">
        <v>283</v>
      </c>
      <c r="E282" s="208" t="s">
        <v>323</v>
      </c>
      <c r="F282" s="82" t="s">
        <v>1033</v>
      </c>
      <c r="G282" s="82">
        <v>100</v>
      </c>
      <c r="H282" s="82">
        <v>0</v>
      </c>
      <c r="I282" s="82"/>
      <c r="J282" s="82">
        <v>0</v>
      </c>
      <c r="K282" s="82"/>
      <c r="L282" s="176" t="s">
        <v>1034</v>
      </c>
      <c r="M282" s="176">
        <v>110</v>
      </c>
      <c r="N282" s="176">
        <v>110</v>
      </c>
      <c r="O282" s="176">
        <v>110</v>
      </c>
      <c r="P282" s="176"/>
      <c r="Q282" s="176"/>
      <c r="R282" s="126" t="s">
        <v>116</v>
      </c>
      <c r="S282" s="72"/>
      <c r="T282" s="72"/>
      <c r="U282" s="72"/>
    </row>
    <row r="283" s="74" customFormat="1" ht="36" spans="1:21">
      <c r="A283" s="82">
        <v>762</v>
      </c>
      <c r="B283" s="176" t="s">
        <v>151</v>
      </c>
      <c r="C283" s="82" t="s">
        <v>1035</v>
      </c>
      <c r="D283" s="210" t="s">
        <v>285</v>
      </c>
      <c r="E283" s="82" t="s">
        <v>498</v>
      </c>
      <c r="F283" s="82" t="s">
        <v>1036</v>
      </c>
      <c r="G283" s="82">
        <v>5</v>
      </c>
      <c r="H283" s="82">
        <v>5</v>
      </c>
      <c r="I283" s="82">
        <v>1</v>
      </c>
      <c r="J283" s="82">
        <v>0</v>
      </c>
      <c r="K283" s="82">
        <v>0</v>
      </c>
      <c r="L283" s="176" t="s">
        <v>1037</v>
      </c>
      <c r="M283" s="176"/>
      <c r="N283" s="176"/>
      <c r="O283" s="176"/>
      <c r="P283" s="176"/>
      <c r="Q283" s="176"/>
      <c r="R283" s="126" t="s">
        <v>116</v>
      </c>
      <c r="S283" s="72"/>
      <c r="T283" s="72"/>
      <c r="U283" s="72"/>
    </row>
    <row r="284" s="74" customFormat="1" ht="48" spans="1:21">
      <c r="A284" s="82">
        <v>770</v>
      </c>
      <c r="B284" s="176" t="s">
        <v>151</v>
      </c>
      <c r="C284" s="82" t="s">
        <v>1038</v>
      </c>
      <c r="D284" s="210" t="s">
        <v>283</v>
      </c>
      <c r="E284" s="82" t="s">
        <v>380</v>
      </c>
      <c r="F284" s="82" t="s">
        <v>1039</v>
      </c>
      <c r="G284" s="82">
        <v>20</v>
      </c>
      <c r="H284" s="82">
        <v>20</v>
      </c>
      <c r="I284" s="82">
        <v>1</v>
      </c>
      <c r="J284" s="82">
        <v>0</v>
      </c>
      <c r="K284" s="82">
        <v>0</v>
      </c>
      <c r="L284" s="176" t="s">
        <v>1037</v>
      </c>
      <c r="M284" s="176"/>
      <c r="N284" s="176"/>
      <c r="O284" s="176"/>
      <c r="P284" s="176"/>
      <c r="Q284" s="176"/>
      <c r="R284" s="126" t="s">
        <v>116</v>
      </c>
      <c r="S284" s="72"/>
      <c r="T284" s="72"/>
      <c r="U284" s="72"/>
    </row>
    <row r="285" s="74" customFormat="1" ht="72" spans="1:21">
      <c r="A285" s="82">
        <v>775</v>
      </c>
      <c r="B285" s="176" t="s">
        <v>151</v>
      </c>
      <c r="C285" s="176" t="s">
        <v>1040</v>
      </c>
      <c r="D285" s="176" t="s">
        <v>285</v>
      </c>
      <c r="E285" s="176" t="s">
        <v>483</v>
      </c>
      <c r="F285" s="176" t="s">
        <v>1041</v>
      </c>
      <c r="G285" s="175">
        <v>6</v>
      </c>
      <c r="H285" s="175">
        <v>6</v>
      </c>
      <c r="I285" s="175">
        <v>1</v>
      </c>
      <c r="J285" s="175">
        <v>0</v>
      </c>
      <c r="K285" s="175">
        <v>0</v>
      </c>
      <c r="L285" s="176" t="s">
        <v>1042</v>
      </c>
      <c r="M285" s="176"/>
      <c r="N285" s="176"/>
      <c r="O285" s="176"/>
      <c r="P285" s="176"/>
      <c r="Q285" s="176"/>
      <c r="R285" s="126" t="s">
        <v>116</v>
      </c>
      <c r="S285" s="72"/>
      <c r="T285" s="72"/>
      <c r="U285" s="72"/>
    </row>
    <row r="286" s="74" customFormat="1" ht="36" spans="1:21">
      <c r="A286" s="82">
        <v>776</v>
      </c>
      <c r="B286" s="176" t="s">
        <v>151</v>
      </c>
      <c r="C286" s="176" t="s">
        <v>1043</v>
      </c>
      <c r="D286" s="176" t="s">
        <v>285</v>
      </c>
      <c r="E286" s="211" t="s">
        <v>1044</v>
      </c>
      <c r="F286" s="176" t="s">
        <v>1041</v>
      </c>
      <c r="G286" s="175">
        <v>44</v>
      </c>
      <c r="H286" s="175">
        <v>44</v>
      </c>
      <c r="I286" s="175">
        <v>1</v>
      </c>
      <c r="J286" s="175">
        <v>42.736</v>
      </c>
      <c r="K286" s="175">
        <v>0.971272727272727</v>
      </c>
      <c r="L286" s="176" t="s">
        <v>1045</v>
      </c>
      <c r="M286" s="176"/>
      <c r="N286" s="176"/>
      <c r="O286" s="176"/>
      <c r="P286" s="176"/>
      <c r="Q286" s="176"/>
      <c r="R286" s="126" t="s">
        <v>116</v>
      </c>
      <c r="S286" s="72"/>
      <c r="T286" s="72"/>
      <c r="U286" s="72"/>
    </row>
    <row r="287" s="74" customFormat="1" ht="36" spans="1:21">
      <c r="A287" s="82">
        <v>777</v>
      </c>
      <c r="B287" s="176" t="s">
        <v>151</v>
      </c>
      <c r="C287" s="176" t="s">
        <v>1046</v>
      </c>
      <c r="D287" s="176" t="s">
        <v>285</v>
      </c>
      <c r="E287" s="220" t="s">
        <v>850</v>
      </c>
      <c r="F287" s="176" t="s">
        <v>1041</v>
      </c>
      <c r="G287" s="175">
        <v>16.6</v>
      </c>
      <c r="H287" s="175">
        <v>16.6</v>
      </c>
      <c r="I287" s="175">
        <v>1</v>
      </c>
      <c r="J287" s="175">
        <v>0</v>
      </c>
      <c r="K287" s="175">
        <v>0</v>
      </c>
      <c r="L287" s="176" t="s">
        <v>1042</v>
      </c>
      <c r="M287" s="176"/>
      <c r="N287" s="176"/>
      <c r="O287" s="176"/>
      <c r="P287" s="176"/>
      <c r="Q287" s="176"/>
      <c r="R287" s="126" t="s">
        <v>116</v>
      </c>
      <c r="S287" s="72"/>
      <c r="T287" s="72"/>
      <c r="U287" s="72"/>
    </row>
  </sheetData>
  <mergeCells count="10">
    <mergeCell ref="A2:Q2"/>
    <mergeCell ref="G3:L3"/>
    <mergeCell ref="M3:P3"/>
    <mergeCell ref="A3:A4"/>
    <mergeCell ref="B3:B4"/>
    <mergeCell ref="C3:C4"/>
    <mergeCell ref="D3:D4"/>
    <mergeCell ref="E3:E4"/>
    <mergeCell ref="F3:F4"/>
    <mergeCell ref="Q3:Q4"/>
  </mergeCells>
  <dataValidations count="1">
    <dataValidation type="list" allowBlank="1" showInputMessage="1" showErrorMessage="1" sqref="D5:D33 D35:D69 D111:D125 D198:D223 D258:D287">
      <formula1>"产业兴旺与融合发展,农业生产与保障服务,千亿产业发展与壮大,体系能力建设与补短板,重要农产品稳产保供"</formula1>
    </dataValidation>
  </dataValidations>
  <pageMargins left="0.751388888888889" right="0.196527777777778" top="0.511805555555556" bottom="0.511805555555556" header="0.5" footer="0.472222222222222"/>
  <pageSetup paperSize="9" scale="70" firstPageNumber="32" orientation="portrait" useFirstPageNumber="1" horizontalDpi="600"/>
  <headerFooter>
    <oddFooter>&amp;C-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1"/>
  <sheetViews>
    <sheetView view="pageBreakPreview" zoomScaleNormal="112" workbookViewId="0">
      <selection activeCell="A1" sqref="A$1:G$1048576"/>
    </sheetView>
  </sheetViews>
  <sheetFormatPr defaultColWidth="8.16666666666667" defaultRowHeight="13.8" outlineLevelCol="7"/>
  <cols>
    <col min="1" max="1" width="4.25" style="26" customWidth="1"/>
    <col min="2" max="2" width="13.0833333333333" style="26" customWidth="1"/>
    <col min="3" max="3" width="9.12962962962963" style="26" customWidth="1"/>
    <col min="4" max="4" width="19.8796296296296" style="26" customWidth="1"/>
    <col min="5" max="5" width="71.25" style="27" customWidth="1"/>
    <col min="6" max="6" width="8" style="26" customWidth="1"/>
    <col min="7" max="7" width="8.16666666666667" style="26" customWidth="1"/>
    <col min="8" max="16384" width="8.16666666666667" style="26"/>
  </cols>
  <sheetData>
    <row r="1" ht="28.8" spans="1:1">
      <c r="A1" s="28" t="s">
        <v>1047</v>
      </c>
    </row>
    <row r="2" ht="22.25" customHeight="1" spans="1:6">
      <c r="A2" s="29" t="s">
        <v>1048</v>
      </c>
      <c r="B2" s="29"/>
      <c r="C2" s="29"/>
      <c r="D2" s="29"/>
      <c r="E2" s="30"/>
      <c r="F2" s="29"/>
    </row>
    <row r="3" ht="26.4" customHeight="1" spans="1:6">
      <c r="A3" s="31" t="s">
        <v>1049</v>
      </c>
      <c r="B3" s="32"/>
      <c r="C3" s="32"/>
      <c r="D3" s="32"/>
      <c r="E3" s="32"/>
      <c r="F3" s="32"/>
    </row>
    <row r="4" s="22" customFormat="1" ht="22" customHeight="1" spans="1:7">
      <c r="A4" s="33" t="s">
        <v>257</v>
      </c>
      <c r="B4" s="33" t="s">
        <v>1050</v>
      </c>
      <c r="C4" s="33" t="s">
        <v>1051</v>
      </c>
      <c r="D4" s="33" t="s">
        <v>1052</v>
      </c>
      <c r="E4" s="34" t="s">
        <v>1053</v>
      </c>
      <c r="F4" s="33" t="s">
        <v>8</v>
      </c>
      <c r="G4" s="35"/>
    </row>
    <row r="5" s="23" customFormat="1" ht="36" spans="1:7">
      <c r="A5" s="36">
        <v>1</v>
      </c>
      <c r="B5" s="37" t="s">
        <v>1054</v>
      </c>
      <c r="C5" s="37" t="s">
        <v>1055</v>
      </c>
      <c r="D5" s="37" t="s">
        <v>989</v>
      </c>
      <c r="E5" s="37" t="s">
        <v>1056</v>
      </c>
      <c r="F5" s="36" t="s">
        <v>116</v>
      </c>
      <c r="G5" s="37"/>
    </row>
    <row r="6" s="23" customFormat="1" ht="36" spans="1:7">
      <c r="A6" s="36">
        <v>2</v>
      </c>
      <c r="B6" s="37" t="s">
        <v>1054</v>
      </c>
      <c r="C6" s="37" t="s">
        <v>125</v>
      </c>
      <c r="D6" s="37" t="s">
        <v>725</v>
      </c>
      <c r="E6" s="37" t="s">
        <v>1057</v>
      </c>
      <c r="F6" s="36" t="s">
        <v>110</v>
      </c>
      <c r="G6" s="37"/>
    </row>
    <row r="7" s="23" customFormat="1" ht="36" spans="1:7">
      <c r="A7" s="36">
        <v>3</v>
      </c>
      <c r="B7" s="37" t="s">
        <v>1054</v>
      </c>
      <c r="C7" s="37" t="s">
        <v>371</v>
      </c>
      <c r="D7" s="37" t="s">
        <v>376</v>
      </c>
      <c r="E7" s="37" t="s">
        <v>1058</v>
      </c>
      <c r="F7" s="36" t="s">
        <v>110</v>
      </c>
      <c r="G7" s="37"/>
    </row>
    <row r="8" s="23" customFormat="1" ht="36" spans="1:7">
      <c r="A8" s="36">
        <v>4</v>
      </c>
      <c r="B8" s="37" t="s">
        <v>1054</v>
      </c>
      <c r="C8" s="37" t="s">
        <v>124</v>
      </c>
      <c r="D8" s="37" t="s">
        <v>378</v>
      </c>
      <c r="E8" s="37" t="s">
        <v>1059</v>
      </c>
      <c r="F8" s="36" t="s">
        <v>110</v>
      </c>
      <c r="G8" s="37"/>
    </row>
    <row r="9" s="23" customFormat="1" ht="36" spans="1:7">
      <c r="A9" s="36">
        <v>5</v>
      </c>
      <c r="B9" s="37" t="s">
        <v>1054</v>
      </c>
      <c r="C9" s="37" t="s">
        <v>127</v>
      </c>
      <c r="D9" s="23" t="s">
        <v>737</v>
      </c>
      <c r="E9" s="37" t="s">
        <v>1060</v>
      </c>
      <c r="F9" s="36" t="s">
        <v>110</v>
      </c>
      <c r="G9" s="37"/>
    </row>
    <row r="10" s="23" customFormat="1" ht="48" spans="1:7">
      <c r="A10" s="36">
        <v>6</v>
      </c>
      <c r="B10" s="37" t="s">
        <v>1054</v>
      </c>
      <c r="C10" s="37" t="s">
        <v>1061</v>
      </c>
      <c r="D10" s="37" t="s">
        <v>1062</v>
      </c>
      <c r="E10" s="37" t="s">
        <v>1063</v>
      </c>
      <c r="F10" s="36" t="s">
        <v>115</v>
      </c>
      <c r="G10" s="37"/>
    </row>
    <row r="11" s="23" customFormat="1" ht="24" spans="1:7">
      <c r="A11" s="36">
        <v>7</v>
      </c>
      <c r="B11" s="37" t="s">
        <v>1054</v>
      </c>
      <c r="C11" s="37" t="s">
        <v>1064</v>
      </c>
      <c r="D11" s="37" t="s">
        <v>986</v>
      </c>
      <c r="E11" s="37" t="s">
        <v>1065</v>
      </c>
      <c r="F11" s="36" t="s">
        <v>115</v>
      </c>
      <c r="G11" s="37"/>
    </row>
    <row r="12" s="23" customFormat="1" ht="24" spans="1:7">
      <c r="A12" s="36">
        <v>8</v>
      </c>
      <c r="B12" s="37" t="s">
        <v>1054</v>
      </c>
      <c r="C12" s="37" t="s">
        <v>1066</v>
      </c>
      <c r="D12" s="37" t="s">
        <v>576</v>
      </c>
      <c r="E12" s="37" t="s">
        <v>1067</v>
      </c>
      <c r="F12" s="36" t="s">
        <v>115</v>
      </c>
      <c r="G12" s="37"/>
    </row>
    <row r="13" s="23" customFormat="1" ht="48" spans="1:7">
      <c r="A13" s="36">
        <v>9</v>
      </c>
      <c r="B13" s="37" t="s">
        <v>1054</v>
      </c>
      <c r="C13" s="37" t="s">
        <v>128</v>
      </c>
      <c r="D13" s="37" t="s">
        <v>384</v>
      </c>
      <c r="E13" s="37" t="s">
        <v>1068</v>
      </c>
      <c r="F13" s="36" t="s">
        <v>111</v>
      </c>
      <c r="G13" s="37" t="s">
        <v>729</v>
      </c>
    </row>
    <row r="14" s="23" customFormat="1" ht="131" customHeight="1" spans="1:7">
      <c r="A14" s="36">
        <v>10</v>
      </c>
      <c r="B14" s="37" t="s">
        <v>1054</v>
      </c>
      <c r="C14" s="37" t="s">
        <v>128</v>
      </c>
      <c r="D14" s="37" t="s">
        <v>1069</v>
      </c>
      <c r="E14" s="38" t="s">
        <v>1070</v>
      </c>
      <c r="F14" s="36" t="s">
        <v>111</v>
      </c>
      <c r="G14" s="37" t="s">
        <v>653</v>
      </c>
    </row>
    <row r="15" s="23" customFormat="1" ht="36" customHeight="1" spans="1:7">
      <c r="A15" s="36">
        <v>11</v>
      </c>
      <c r="B15" s="37" t="s">
        <v>1054</v>
      </c>
      <c r="C15" s="37" t="s">
        <v>129</v>
      </c>
      <c r="D15" s="37" t="s">
        <v>301</v>
      </c>
      <c r="E15" s="37" t="s">
        <v>1071</v>
      </c>
      <c r="F15" s="36" t="s">
        <v>111</v>
      </c>
      <c r="G15" s="37" t="s">
        <v>653</v>
      </c>
    </row>
    <row r="16" s="23" customFormat="1" ht="44.5" customHeight="1" spans="1:7">
      <c r="A16" s="36">
        <v>12</v>
      </c>
      <c r="B16" s="37" t="s">
        <v>1054</v>
      </c>
      <c r="C16" s="37" t="s">
        <v>130</v>
      </c>
      <c r="D16" s="37" t="s">
        <v>427</v>
      </c>
      <c r="E16" s="38" t="s">
        <v>1072</v>
      </c>
      <c r="F16" s="36" t="s">
        <v>111</v>
      </c>
      <c r="G16" s="37" t="s">
        <v>653</v>
      </c>
    </row>
    <row r="17" s="23" customFormat="1" ht="43" customHeight="1" spans="1:7">
      <c r="A17" s="36">
        <v>13</v>
      </c>
      <c r="B17" s="37" t="s">
        <v>1054</v>
      </c>
      <c r="C17" s="37" t="s">
        <v>129</v>
      </c>
      <c r="D17" s="37" t="s">
        <v>770</v>
      </c>
      <c r="E17" s="37" t="s">
        <v>1073</v>
      </c>
      <c r="F17" s="36" t="s">
        <v>111</v>
      </c>
      <c r="G17" s="37" t="s">
        <v>679</v>
      </c>
    </row>
    <row r="18" s="23" customFormat="1" ht="48" spans="1:7">
      <c r="A18" s="36">
        <v>14</v>
      </c>
      <c r="B18" s="37" t="s">
        <v>1054</v>
      </c>
      <c r="C18" s="37" t="s">
        <v>129</v>
      </c>
      <c r="D18" s="37" t="s">
        <v>418</v>
      </c>
      <c r="E18" s="38" t="s">
        <v>1074</v>
      </c>
      <c r="F18" s="36" t="s">
        <v>111</v>
      </c>
      <c r="G18" s="37" t="s">
        <v>656</v>
      </c>
    </row>
    <row r="19" s="23" customFormat="1" ht="48" spans="1:8">
      <c r="A19" s="36">
        <v>15</v>
      </c>
      <c r="B19" s="37" t="s">
        <v>1054</v>
      </c>
      <c r="C19" s="37" t="s">
        <v>130</v>
      </c>
      <c r="D19" s="37" t="s">
        <v>1075</v>
      </c>
      <c r="E19" s="38" t="s">
        <v>1076</v>
      </c>
      <c r="F19" s="36" t="s">
        <v>111</v>
      </c>
      <c r="G19" s="37" t="s">
        <v>782</v>
      </c>
      <c r="H19" s="39"/>
    </row>
    <row r="20" s="23" customFormat="1" ht="48" spans="1:7">
      <c r="A20" s="36">
        <v>16</v>
      </c>
      <c r="B20" s="37" t="s">
        <v>1054</v>
      </c>
      <c r="C20" s="37" t="s">
        <v>131</v>
      </c>
      <c r="D20" s="37" t="s">
        <v>439</v>
      </c>
      <c r="E20" s="38" t="s">
        <v>1077</v>
      </c>
      <c r="F20" s="36" t="s">
        <v>111</v>
      </c>
      <c r="G20" s="37" t="s">
        <v>651</v>
      </c>
    </row>
    <row r="21" s="23" customFormat="1" ht="48" spans="1:7">
      <c r="A21" s="36">
        <v>17</v>
      </c>
      <c r="B21" s="37" t="s">
        <v>1054</v>
      </c>
      <c r="C21" s="37" t="s">
        <v>131</v>
      </c>
      <c r="D21" s="37" t="s">
        <v>1078</v>
      </c>
      <c r="E21" s="38" t="s">
        <v>1079</v>
      </c>
      <c r="F21" s="36" t="s">
        <v>111</v>
      </c>
      <c r="G21" s="37" t="s">
        <v>729</v>
      </c>
    </row>
    <row r="22" s="23" customFormat="1" ht="48" spans="1:7">
      <c r="A22" s="36">
        <v>18</v>
      </c>
      <c r="B22" s="37" t="s">
        <v>1054</v>
      </c>
      <c r="C22" s="37" t="s">
        <v>129</v>
      </c>
      <c r="D22" s="37" t="s">
        <v>301</v>
      </c>
      <c r="E22" s="38" t="s">
        <v>1080</v>
      </c>
      <c r="F22" s="36" t="s">
        <v>111</v>
      </c>
      <c r="G22" s="37" t="s">
        <v>664</v>
      </c>
    </row>
    <row r="23" s="23" customFormat="1" ht="24" spans="1:7">
      <c r="A23" s="36">
        <v>19</v>
      </c>
      <c r="B23" s="37" t="s">
        <v>1054</v>
      </c>
      <c r="C23" s="37" t="s">
        <v>1081</v>
      </c>
      <c r="D23" s="37" t="s">
        <v>447</v>
      </c>
      <c r="E23" s="38" t="s">
        <v>1082</v>
      </c>
      <c r="F23" s="36" t="s">
        <v>112</v>
      </c>
      <c r="G23" s="37"/>
    </row>
    <row r="24" s="23" customFormat="1" ht="36" spans="1:7">
      <c r="A24" s="36">
        <v>20</v>
      </c>
      <c r="B24" s="40" t="s">
        <v>1054</v>
      </c>
      <c r="C24" s="40" t="s">
        <v>136</v>
      </c>
      <c r="D24" s="40" t="s">
        <v>624</v>
      </c>
      <c r="E24" s="40" t="s">
        <v>1083</v>
      </c>
      <c r="F24" s="36" t="s">
        <v>113</v>
      </c>
      <c r="G24" s="37"/>
    </row>
    <row r="25" s="23" customFormat="1" ht="36" spans="1:7">
      <c r="A25" s="36">
        <v>21</v>
      </c>
      <c r="B25" s="40" t="s">
        <v>1054</v>
      </c>
      <c r="C25" s="40" t="s">
        <v>137</v>
      </c>
      <c r="D25" s="40" t="s">
        <v>488</v>
      </c>
      <c r="E25" s="40" t="s">
        <v>1084</v>
      </c>
      <c r="F25" s="36" t="s">
        <v>113</v>
      </c>
      <c r="G25" s="37"/>
    </row>
    <row r="26" s="23" customFormat="1" ht="36" spans="1:7">
      <c r="A26" s="36">
        <v>22</v>
      </c>
      <c r="B26" s="37" t="s">
        <v>1054</v>
      </c>
      <c r="C26" s="37" t="s">
        <v>138</v>
      </c>
      <c r="D26" s="37" t="s">
        <v>624</v>
      </c>
      <c r="E26" s="37" t="s">
        <v>1085</v>
      </c>
      <c r="F26" s="36" t="s">
        <v>113</v>
      </c>
      <c r="G26" s="37"/>
    </row>
    <row r="27" s="23" customFormat="1" ht="36" spans="1:7">
      <c r="A27" s="36">
        <v>23</v>
      </c>
      <c r="B27" s="37" t="s">
        <v>1054</v>
      </c>
      <c r="C27" s="37" t="s">
        <v>139</v>
      </c>
      <c r="D27" s="37" t="s">
        <v>1086</v>
      </c>
      <c r="E27" s="37" t="s">
        <v>1087</v>
      </c>
      <c r="F27" s="36" t="s">
        <v>113</v>
      </c>
      <c r="G27" s="37"/>
    </row>
    <row r="28" s="23" customFormat="1" ht="60" spans="1:7">
      <c r="A28" s="36">
        <v>24</v>
      </c>
      <c r="B28" s="37" t="s">
        <v>1054</v>
      </c>
      <c r="C28" s="37" t="s">
        <v>1088</v>
      </c>
      <c r="D28" s="37" t="s">
        <v>1089</v>
      </c>
      <c r="E28" s="37" t="s">
        <v>1090</v>
      </c>
      <c r="F28" s="36" t="s">
        <v>109</v>
      </c>
      <c r="G28" s="37"/>
    </row>
    <row r="29" s="23" customFormat="1" ht="84" spans="1:7">
      <c r="A29" s="36">
        <v>25</v>
      </c>
      <c r="B29" s="37" t="s">
        <v>1054</v>
      </c>
      <c r="C29" s="37" t="s">
        <v>1091</v>
      </c>
      <c r="D29" s="37" t="s">
        <v>311</v>
      </c>
      <c r="E29" s="37" t="s">
        <v>1092</v>
      </c>
      <c r="F29" s="36" t="s">
        <v>109</v>
      </c>
      <c r="G29" s="37"/>
    </row>
    <row r="30" s="23" customFormat="1" ht="48" spans="1:7">
      <c r="A30" s="36">
        <v>26</v>
      </c>
      <c r="B30" s="37" t="s">
        <v>1054</v>
      </c>
      <c r="C30" s="37" t="s">
        <v>1091</v>
      </c>
      <c r="D30" s="37" t="s">
        <v>302</v>
      </c>
      <c r="E30" s="37" t="s">
        <v>1093</v>
      </c>
      <c r="F30" s="36" t="s">
        <v>109</v>
      </c>
      <c r="G30" s="37"/>
    </row>
    <row r="31" s="23" customFormat="1" ht="48" spans="1:7">
      <c r="A31" s="36">
        <v>27</v>
      </c>
      <c r="B31" s="37" t="s">
        <v>1054</v>
      </c>
      <c r="C31" s="37" t="s">
        <v>1091</v>
      </c>
      <c r="D31" s="37" t="s">
        <v>311</v>
      </c>
      <c r="E31" s="38" t="s">
        <v>1094</v>
      </c>
      <c r="F31" s="36" t="s">
        <v>109</v>
      </c>
      <c r="G31" s="37"/>
    </row>
    <row r="32" s="23" customFormat="1" ht="48" spans="1:7">
      <c r="A32" s="36">
        <v>28</v>
      </c>
      <c r="B32" s="37" t="s">
        <v>1054</v>
      </c>
      <c r="C32" s="37" t="s">
        <v>1095</v>
      </c>
      <c r="D32" s="37"/>
      <c r="E32" s="38" t="s">
        <v>1096</v>
      </c>
      <c r="F32" s="36" t="s">
        <v>109</v>
      </c>
      <c r="G32" s="37"/>
    </row>
    <row r="33" s="23" customFormat="1" ht="48" spans="1:7">
      <c r="A33" s="36">
        <v>29</v>
      </c>
      <c r="B33" s="37" t="s">
        <v>1054</v>
      </c>
      <c r="C33" s="37" t="s">
        <v>1088</v>
      </c>
      <c r="D33" s="37"/>
      <c r="E33" s="38" t="s">
        <v>1097</v>
      </c>
      <c r="F33" s="36" t="s">
        <v>109</v>
      </c>
      <c r="G33" s="37"/>
    </row>
    <row r="34" s="23" customFormat="1" ht="48" spans="1:7">
      <c r="A34" s="36">
        <v>30</v>
      </c>
      <c r="B34" s="41" t="s">
        <v>1054</v>
      </c>
      <c r="C34" s="42" t="s">
        <v>1098</v>
      </c>
      <c r="D34" s="43"/>
      <c r="E34" s="44" t="s">
        <v>1099</v>
      </c>
      <c r="F34" s="36" t="s">
        <v>109</v>
      </c>
      <c r="G34" s="37"/>
    </row>
    <row r="35" s="23" customFormat="1" ht="48" spans="1:7">
      <c r="A35" s="36">
        <v>31</v>
      </c>
      <c r="B35" s="41" t="s">
        <v>1054</v>
      </c>
      <c r="C35" s="42" t="s">
        <v>1100</v>
      </c>
      <c r="D35" s="43" t="s">
        <v>522</v>
      </c>
      <c r="E35" s="45" t="s">
        <v>1101</v>
      </c>
      <c r="F35" s="36" t="s">
        <v>114</v>
      </c>
      <c r="G35" s="37" t="s">
        <v>1102</v>
      </c>
    </row>
    <row r="36" s="23" customFormat="1" ht="48" spans="1:7">
      <c r="A36" s="36">
        <v>32</v>
      </c>
      <c r="B36" s="46" t="s">
        <v>1054</v>
      </c>
      <c r="C36" s="42" t="s">
        <v>1100</v>
      </c>
      <c r="D36" s="43" t="s">
        <v>522</v>
      </c>
      <c r="E36" s="45" t="s">
        <v>1103</v>
      </c>
      <c r="F36" s="36" t="s">
        <v>114</v>
      </c>
      <c r="G36" s="37" t="s">
        <v>1102</v>
      </c>
    </row>
    <row r="37" s="23" customFormat="1" ht="36" spans="1:7">
      <c r="A37" s="36">
        <v>33</v>
      </c>
      <c r="B37" s="46" t="s">
        <v>1054</v>
      </c>
      <c r="C37" s="42" t="s">
        <v>1104</v>
      </c>
      <c r="D37" s="47" t="s">
        <v>946</v>
      </c>
      <c r="E37" s="45" t="s">
        <v>1105</v>
      </c>
      <c r="F37" s="36" t="s">
        <v>114</v>
      </c>
      <c r="G37" s="37" t="s">
        <v>323</v>
      </c>
    </row>
    <row r="38" s="23" customFormat="1" ht="36" spans="1:7">
      <c r="A38" s="36">
        <v>34</v>
      </c>
      <c r="B38" s="46" t="s">
        <v>1054</v>
      </c>
      <c r="C38" s="42" t="s">
        <v>1106</v>
      </c>
      <c r="D38" s="46" t="s">
        <v>1107</v>
      </c>
      <c r="E38" s="45" t="s">
        <v>1108</v>
      </c>
      <c r="F38" s="36" t="s">
        <v>114</v>
      </c>
      <c r="G38" s="37" t="s">
        <v>1109</v>
      </c>
    </row>
    <row r="39" s="23" customFormat="1" ht="36" spans="1:7">
      <c r="A39" s="36">
        <v>35</v>
      </c>
      <c r="B39" s="46" t="s">
        <v>1054</v>
      </c>
      <c r="C39" s="42" t="s">
        <v>1110</v>
      </c>
      <c r="D39" s="46" t="s">
        <v>964</v>
      </c>
      <c r="E39" s="45" t="s">
        <v>1111</v>
      </c>
      <c r="F39" s="36" t="s">
        <v>114</v>
      </c>
      <c r="G39" s="37" t="s">
        <v>960</v>
      </c>
    </row>
    <row r="40" s="23" customFormat="1" ht="36" spans="1:7">
      <c r="A40" s="36">
        <v>36</v>
      </c>
      <c r="B40" s="46" t="s">
        <v>1054</v>
      </c>
      <c r="C40" s="42" t="s">
        <v>1061</v>
      </c>
      <c r="D40" s="48" t="s">
        <v>1062</v>
      </c>
      <c r="E40" s="45" t="s">
        <v>1112</v>
      </c>
      <c r="F40" s="36" t="s">
        <v>115</v>
      </c>
      <c r="G40" s="37"/>
    </row>
    <row r="41" s="23" customFormat="1" ht="36" spans="1:7">
      <c r="A41" s="36">
        <v>37</v>
      </c>
      <c r="B41" s="41" t="s">
        <v>1054</v>
      </c>
      <c r="C41" s="49" t="s">
        <v>1064</v>
      </c>
      <c r="D41" s="49" t="s">
        <v>986</v>
      </c>
      <c r="E41" s="50" t="s">
        <v>1113</v>
      </c>
      <c r="F41" s="36" t="s">
        <v>115</v>
      </c>
      <c r="G41" s="37"/>
    </row>
    <row r="42" s="23" customFormat="1" ht="72" spans="1:7">
      <c r="A42" s="36">
        <v>38</v>
      </c>
      <c r="B42" s="41" t="s">
        <v>1054</v>
      </c>
      <c r="C42" s="51" t="s">
        <v>1114</v>
      </c>
      <c r="D42" s="52" t="s">
        <v>570</v>
      </c>
      <c r="E42" s="45" t="s">
        <v>1115</v>
      </c>
      <c r="F42" s="36" t="s">
        <v>115</v>
      </c>
      <c r="G42" s="53"/>
    </row>
    <row r="43" s="23" customFormat="1" ht="36" spans="1:7">
      <c r="A43" s="36">
        <v>39</v>
      </c>
      <c r="B43" s="41" t="s">
        <v>1054</v>
      </c>
      <c r="C43" s="54" t="s">
        <v>1066</v>
      </c>
      <c r="D43" s="55" t="s">
        <v>576</v>
      </c>
      <c r="E43" s="56" t="s">
        <v>1116</v>
      </c>
      <c r="F43" s="36" t="s">
        <v>115</v>
      </c>
      <c r="G43" s="53"/>
    </row>
    <row r="44" s="23" customFormat="1" ht="36" spans="1:7">
      <c r="A44" s="36">
        <v>40</v>
      </c>
      <c r="B44" s="46" t="s">
        <v>1117</v>
      </c>
      <c r="C44" s="42" t="s">
        <v>1118</v>
      </c>
      <c r="D44" s="57" t="s">
        <v>619</v>
      </c>
      <c r="E44" s="45" t="s">
        <v>1119</v>
      </c>
      <c r="F44" s="36" t="s">
        <v>116</v>
      </c>
      <c r="G44" s="53"/>
    </row>
    <row r="45" s="23" customFormat="1" ht="24" spans="1:7">
      <c r="A45" s="36">
        <v>41</v>
      </c>
      <c r="B45" s="41" t="s">
        <v>1117</v>
      </c>
      <c r="C45" s="42" t="s">
        <v>1118</v>
      </c>
      <c r="D45" s="58" t="s">
        <v>619</v>
      </c>
      <c r="E45" s="45" t="s">
        <v>1120</v>
      </c>
      <c r="F45" s="36" t="s">
        <v>116</v>
      </c>
      <c r="G45" s="53"/>
    </row>
    <row r="46" s="23" customFormat="1" ht="48" spans="1:7">
      <c r="A46" s="36">
        <v>42</v>
      </c>
      <c r="B46" s="46" t="s">
        <v>1117</v>
      </c>
      <c r="C46" s="42" t="s">
        <v>1121</v>
      </c>
      <c r="D46" s="46" t="s">
        <v>619</v>
      </c>
      <c r="E46" s="45" t="s">
        <v>1122</v>
      </c>
      <c r="F46" s="36" t="s">
        <v>116</v>
      </c>
      <c r="G46" s="59"/>
    </row>
    <row r="47" s="23" customFormat="1" ht="36" spans="1:7">
      <c r="A47" s="36">
        <v>43</v>
      </c>
      <c r="B47" s="46" t="s">
        <v>1117</v>
      </c>
      <c r="C47" s="42" t="s">
        <v>1123</v>
      </c>
      <c r="D47" s="46" t="s">
        <v>619</v>
      </c>
      <c r="E47" s="45" t="s">
        <v>1124</v>
      </c>
      <c r="F47" s="36" t="s">
        <v>116</v>
      </c>
      <c r="G47" s="59"/>
    </row>
    <row r="48" s="23" customFormat="1" ht="48" spans="1:7">
      <c r="A48" s="36">
        <v>44</v>
      </c>
      <c r="B48" s="46" t="s">
        <v>1117</v>
      </c>
      <c r="C48" s="42" t="s">
        <v>128</v>
      </c>
      <c r="D48" s="46" t="s">
        <v>387</v>
      </c>
      <c r="E48" s="45" t="s">
        <v>1125</v>
      </c>
      <c r="F48" s="36" t="s">
        <v>111</v>
      </c>
      <c r="G48" s="59" t="s">
        <v>1126</v>
      </c>
    </row>
    <row r="49" s="23" customFormat="1" ht="48" spans="1:7">
      <c r="A49" s="36">
        <v>45</v>
      </c>
      <c r="B49" s="46" t="s">
        <v>1117</v>
      </c>
      <c r="C49" s="42" t="s">
        <v>128</v>
      </c>
      <c r="D49" s="46" t="s">
        <v>1127</v>
      </c>
      <c r="E49" s="45" t="s">
        <v>1128</v>
      </c>
      <c r="F49" s="36" t="s">
        <v>111</v>
      </c>
      <c r="G49" s="59" t="s">
        <v>664</v>
      </c>
    </row>
    <row r="50" s="23" customFormat="1" ht="48" spans="1:7">
      <c r="A50" s="36">
        <v>46</v>
      </c>
      <c r="B50" s="46" t="s">
        <v>1117</v>
      </c>
      <c r="C50" s="42" t="s">
        <v>128</v>
      </c>
      <c r="D50" s="46" t="s">
        <v>1129</v>
      </c>
      <c r="E50" s="45" t="s">
        <v>1130</v>
      </c>
      <c r="F50" s="36" t="s">
        <v>111</v>
      </c>
      <c r="G50" s="60" t="s">
        <v>664</v>
      </c>
    </row>
    <row r="51" s="23" customFormat="1" ht="48" spans="1:7">
      <c r="A51" s="36">
        <v>47</v>
      </c>
      <c r="B51" s="46" t="s">
        <v>1117</v>
      </c>
      <c r="C51" s="42" t="s">
        <v>128</v>
      </c>
      <c r="D51" s="46" t="s">
        <v>1131</v>
      </c>
      <c r="E51" s="45" t="s">
        <v>1132</v>
      </c>
      <c r="F51" s="36" t="s">
        <v>111</v>
      </c>
      <c r="G51" s="60" t="s">
        <v>863</v>
      </c>
    </row>
    <row r="52" s="23" customFormat="1" ht="48" spans="1:7">
      <c r="A52" s="36">
        <v>48</v>
      </c>
      <c r="B52" s="46" t="s">
        <v>1117</v>
      </c>
      <c r="C52" s="42" t="s">
        <v>129</v>
      </c>
      <c r="D52" s="46" t="s">
        <v>1133</v>
      </c>
      <c r="E52" s="45" t="s">
        <v>1080</v>
      </c>
      <c r="F52" s="36" t="s">
        <v>111</v>
      </c>
      <c r="G52" s="60" t="s">
        <v>657</v>
      </c>
    </row>
    <row r="53" s="23" customFormat="1" ht="48" spans="1:7">
      <c r="A53" s="36">
        <v>49</v>
      </c>
      <c r="B53" s="46" t="s">
        <v>1117</v>
      </c>
      <c r="C53" s="42" t="s">
        <v>129</v>
      </c>
      <c r="D53" s="61" t="s">
        <v>1134</v>
      </c>
      <c r="E53" s="45" t="s">
        <v>1135</v>
      </c>
      <c r="F53" s="36" t="s">
        <v>111</v>
      </c>
      <c r="G53" s="60" t="s">
        <v>863</v>
      </c>
    </row>
    <row r="54" s="23" customFormat="1" ht="29" customHeight="1" spans="1:7">
      <c r="A54" s="36">
        <v>50</v>
      </c>
      <c r="B54" s="46" t="s">
        <v>1117</v>
      </c>
      <c r="C54" s="42" t="s">
        <v>130</v>
      </c>
      <c r="D54" s="46" t="s">
        <v>1136</v>
      </c>
      <c r="E54" s="45" t="s">
        <v>1137</v>
      </c>
      <c r="F54" s="36" t="s">
        <v>111</v>
      </c>
      <c r="G54" s="60" t="s">
        <v>863</v>
      </c>
    </row>
    <row r="55" s="23" customFormat="1" ht="48" spans="1:7">
      <c r="A55" s="36">
        <v>51</v>
      </c>
      <c r="B55" s="46" t="s">
        <v>1117</v>
      </c>
      <c r="C55" s="42" t="s">
        <v>131</v>
      </c>
      <c r="D55" s="46" t="s">
        <v>1138</v>
      </c>
      <c r="E55" s="45" t="s">
        <v>1139</v>
      </c>
      <c r="F55" s="36" t="s">
        <v>111</v>
      </c>
      <c r="G55" s="60" t="s">
        <v>863</v>
      </c>
    </row>
    <row r="56" s="23" customFormat="1" ht="48" spans="1:7">
      <c r="A56" s="36">
        <v>52</v>
      </c>
      <c r="B56" s="46" t="s">
        <v>1117</v>
      </c>
      <c r="C56" s="42" t="s">
        <v>131</v>
      </c>
      <c r="D56" s="46" t="s">
        <v>1140</v>
      </c>
      <c r="E56" s="45" t="s">
        <v>1141</v>
      </c>
      <c r="F56" s="36" t="s">
        <v>111</v>
      </c>
      <c r="G56" s="60" t="s">
        <v>696</v>
      </c>
    </row>
    <row r="57" s="23" customFormat="1" ht="24" spans="1:7">
      <c r="A57" s="36">
        <v>53</v>
      </c>
      <c r="B57" s="46" t="s">
        <v>1117</v>
      </c>
      <c r="C57" s="42" t="s">
        <v>1081</v>
      </c>
      <c r="D57" s="46" t="s">
        <v>1142</v>
      </c>
      <c r="E57" s="45" t="s">
        <v>1143</v>
      </c>
      <c r="F57" s="36" t="s">
        <v>112</v>
      </c>
      <c r="G57" s="60"/>
    </row>
    <row r="58" s="23" customFormat="1" ht="24" spans="1:7">
      <c r="A58" s="36">
        <v>54</v>
      </c>
      <c r="B58" s="46" t="s">
        <v>1117</v>
      </c>
      <c r="C58" s="42" t="s">
        <v>1144</v>
      </c>
      <c r="D58" s="46" t="s">
        <v>451</v>
      </c>
      <c r="E58" s="45" t="s">
        <v>1143</v>
      </c>
      <c r="F58" s="36" t="s">
        <v>112</v>
      </c>
      <c r="G58" s="60"/>
    </row>
    <row r="59" s="23" customFormat="1" ht="24" spans="1:7">
      <c r="A59" s="36">
        <v>55</v>
      </c>
      <c r="B59" s="46" t="s">
        <v>1117</v>
      </c>
      <c r="C59" s="42" t="s">
        <v>1144</v>
      </c>
      <c r="D59" s="52" t="s">
        <v>801</v>
      </c>
      <c r="E59" s="45" t="s">
        <v>1145</v>
      </c>
      <c r="F59" s="36" t="s">
        <v>112</v>
      </c>
      <c r="G59" s="60"/>
    </row>
    <row r="60" s="23" customFormat="1" ht="24" spans="1:7">
      <c r="A60" s="36">
        <v>56</v>
      </c>
      <c r="B60" s="37" t="s">
        <v>1117</v>
      </c>
      <c r="C60" s="37" t="s">
        <v>1144</v>
      </c>
      <c r="D60" s="37" t="s">
        <v>1146</v>
      </c>
      <c r="E60" s="62" t="s">
        <v>1147</v>
      </c>
      <c r="F60" s="36" t="s">
        <v>112</v>
      </c>
      <c r="G60" s="60"/>
    </row>
    <row r="61" s="23" customFormat="1" ht="36" spans="1:7">
      <c r="A61" s="36">
        <v>57</v>
      </c>
      <c r="B61" s="37" t="s">
        <v>1117</v>
      </c>
      <c r="C61" s="37" t="s">
        <v>1144</v>
      </c>
      <c r="D61" s="37" t="s">
        <v>803</v>
      </c>
      <c r="E61" s="62" t="s">
        <v>1148</v>
      </c>
      <c r="F61" s="36" t="s">
        <v>112</v>
      </c>
      <c r="G61" s="60"/>
    </row>
    <row r="62" s="23" customFormat="1" ht="24" spans="1:7">
      <c r="A62" s="36">
        <v>58</v>
      </c>
      <c r="B62" s="37" t="s">
        <v>1117</v>
      </c>
      <c r="C62" s="37" t="s">
        <v>1149</v>
      </c>
      <c r="D62" s="37" t="s">
        <v>1150</v>
      </c>
      <c r="E62" s="37" t="s">
        <v>1143</v>
      </c>
      <c r="F62" s="36" t="s">
        <v>112</v>
      </c>
      <c r="G62" s="60"/>
    </row>
    <row r="63" s="23" customFormat="1" ht="60" spans="1:7">
      <c r="A63" s="36">
        <v>59</v>
      </c>
      <c r="B63" s="37" t="s">
        <v>1117</v>
      </c>
      <c r="C63" s="37" t="s">
        <v>1149</v>
      </c>
      <c r="D63" s="37" t="s">
        <v>463</v>
      </c>
      <c r="E63" s="37" t="s">
        <v>1151</v>
      </c>
      <c r="F63" s="36" t="s">
        <v>112</v>
      </c>
      <c r="G63" s="60"/>
    </row>
    <row r="64" s="23" customFormat="1" ht="48" spans="1:7">
      <c r="A64" s="36">
        <v>60</v>
      </c>
      <c r="B64" s="37" t="s">
        <v>1117</v>
      </c>
      <c r="C64" s="37" t="s">
        <v>136</v>
      </c>
      <c r="D64" s="37" t="s">
        <v>1152</v>
      </c>
      <c r="E64" s="37" t="s">
        <v>1153</v>
      </c>
      <c r="F64" s="36" t="s">
        <v>113</v>
      </c>
      <c r="G64" s="60"/>
    </row>
    <row r="65" s="23" customFormat="1" ht="156" spans="1:7">
      <c r="A65" s="36">
        <v>61</v>
      </c>
      <c r="B65" s="37" t="s">
        <v>1117</v>
      </c>
      <c r="C65" s="37" t="s">
        <v>136</v>
      </c>
      <c r="D65" s="37" t="s">
        <v>1154</v>
      </c>
      <c r="E65" s="37" t="s">
        <v>1155</v>
      </c>
      <c r="F65" s="36" t="s">
        <v>113</v>
      </c>
      <c r="G65" s="60"/>
    </row>
    <row r="66" s="23" customFormat="1" ht="120" spans="1:7">
      <c r="A66" s="36">
        <v>62</v>
      </c>
      <c r="B66" s="37" t="s">
        <v>1117</v>
      </c>
      <c r="C66" s="37" t="s">
        <v>136</v>
      </c>
      <c r="D66" s="37" t="s">
        <v>1154</v>
      </c>
      <c r="E66" s="37" t="s">
        <v>1156</v>
      </c>
      <c r="F66" s="36" t="s">
        <v>113</v>
      </c>
      <c r="G66" s="60"/>
    </row>
    <row r="67" s="23" customFormat="1" ht="60" spans="1:7">
      <c r="A67" s="36">
        <v>63</v>
      </c>
      <c r="B67" s="37" t="s">
        <v>1117</v>
      </c>
      <c r="C67" s="37" t="s">
        <v>139</v>
      </c>
      <c r="D67" s="37" t="s">
        <v>1157</v>
      </c>
      <c r="E67" s="37" t="s">
        <v>1158</v>
      </c>
      <c r="F67" s="36" t="s">
        <v>113</v>
      </c>
      <c r="G67" s="60"/>
    </row>
    <row r="68" s="23" customFormat="1" ht="108" spans="1:7">
      <c r="A68" s="36">
        <v>64</v>
      </c>
      <c r="B68" s="37" t="s">
        <v>1117</v>
      </c>
      <c r="C68" s="37" t="s">
        <v>1088</v>
      </c>
      <c r="D68" s="37" t="s">
        <v>1089</v>
      </c>
      <c r="E68" s="37" t="s">
        <v>1159</v>
      </c>
      <c r="F68" s="36" t="s">
        <v>109</v>
      </c>
      <c r="G68" s="60"/>
    </row>
    <row r="69" s="23" customFormat="1" ht="60" spans="1:7">
      <c r="A69" s="36">
        <v>65</v>
      </c>
      <c r="B69" s="37" t="s">
        <v>1117</v>
      </c>
      <c r="C69" s="37" t="s">
        <v>1098</v>
      </c>
      <c r="D69" s="37" t="s">
        <v>1160</v>
      </c>
      <c r="E69" s="37" t="s">
        <v>1161</v>
      </c>
      <c r="F69" s="36" t="s">
        <v>109</v>
      </c>
      <c r="G69" s="60"/>
    </row>
    <row r="70" s="23" customFormat="1" ht="24" spans="1:7">
      <c r="A70" s="36">
        <v>66</v>
      </c>
      <c r="B70" s="37" t="s">
        <v>1117</v>
      </c>
      <c r="C70" s="37" t="s">
        <v>1100</v>
      </c>
      <c r="D70" s="37" t="s">
        <v>522</v>
      </c>
      <c r="E70" s="37" t="s">
        <v>1162</v>
      </c>
      <c r="F70" s="36" t="s">
        <v>114</v>
      </c>
      <c r="G70" s="60" t="s">
        <v>1109</v>
      </c>
    </row>
    <row r="71" s="23" customFormat="1" ht="36" spans="1:7">
      <c r="A71" s="36">
        <v>67</v>
      </c>
      <c r="B71" s="37" t="s">
        <v>1117</v>
      </c>
      <c r="C71" s="37" t="s">
        <v>1110</v>
      </c>
      <c r="D71" s="37" t="s">
        <v>1163</v>
      </c>
      <c r="E71" s="37" t="s">
        <v>1164</v>
      </c>
      <c r="F71" s="36" t="s">
        <v>114</v>
      </c>
      <c r="G71" s="60" t="s">
        <v>329</v>
      </c>
    </row>
    <row r="72" s="23" customFormat="1" ht="36" spans="1:7">
      <c r="A72" s="36">
        <v>68</v>
      </c>
      <c r="B72" s="37" t="s">
        <v>1165</v>
      </c>
      <c r="C72" s="37" t="s">
        <v>1061</v>
      </c>
      <c r="D72" s="37" t="s">
        <v>1062</v>
      </c>
      <c r="E72" s="37" t="s">
        <v>1166</v>
      </c>
      <c r="F72" s="36" t="s">
        <v>115</v>
      </c>
      <c r="G72" s="60"/>
    </row>
    <row r="73" s="23" customFormat="1" ht="24" spans="1:7">
      <c r="A73" s="36">
        <v>69</v>
      </c>
      <c r="B73" s="37" t="s">
        <v>1165</v>
      </c>
      <c r="C73" s="37" t="s">
        <v>1064</v>
      </c>
      <c r="D73" s="37" t="s">
        <v>986</v>
      </c>
      <c r="E73" s="37" t="s">
        <v>1167</v>
      </c>
      <c r="F73" s="36" t="s">
        <v>115</v>
      </c>
      <c r="G73" s="60"/>
    </row>
    <row r="74" s="23" customFormat="1" ht="72" spans="1:7">
      <c r="A74" s="36">
        <v>70</v>
      </c>
      <c r="B74" s="37" t="s">
        <v>1165</v>
      </c>
      <c r="C74" s="37" t="s">
        <v>1100</v>
      </c>
      <c r="D74" s="37" t="s">
        <v>522</v>
      </c>
      <c r="E74" s="37" t="s">
        <v>1168</v>
      </c>
      <c r="F74" s="36" t="s">
        <v>114</v>
      </c>
      <c r="G74" s="60" t="s">
        <v>1109</v>
      </c>
    </row>
    <row r="75" s="23" customFormat="1" ht="84" spans="1:7">
      <c r="A75" s="36">
        <v>71</v>
      </c>
      <c r="B75" s="37" t="s">
        <v>1165</v>
      </c>
      <c r="C75" s="37" t="s">
        <v>1100</v>
      </c>
      <c r="D75" s="37" t="s">
        <v>522</v>
      </c>
      <c r="E75" s="37" t="s">
        <v>1169</v>
      </c>
      <c r="F75" s="36" t="s">
        <v>114</v>
      </c>
      <c r="G75" s="60" t="s">
        <v>1170</v>
      </c>
    </row>
    <row r="76" s="23" customFormat="1" ht="84" spans="1:7">
      <c r="A76" s="36">
        <v>72</v>
      </c>
      <c r="B76" s="37" t="s">
        <v>1165</v>
      </c>
      <c r="C76" s="37" t="s">
        <v>1100</v>
      </c>
      <c r="D76" s="37" t="s">
        <v>522</v>
      </c>
      <c r="E76" s="37" t="s">
        <v>1171</v>
      </c>
      <c r="F76" s="36" t="s">
        <v>114</v>
      </c>
      <c r="G76" s="60" t="s">
        <v>301</v>
      </c>
    </row>
    <row r="77" s="23" customFormat="1" ht="49" customHeight="1" spans="1:7">
      <c r="A77" s="36">
        <v>73</v>
      </c>
      <c r="B77" s="37" t="s">
        <v>1165</v>
      </c>
      <c r="C77" s="37" t="s">
        <v>1100</v>
      </c>
      <c r="D77" s="37" t="s">
        <v>522</v>
      </c>
      <c r="E77" s="37" t="s">
        <v>1172</v>
      </c>
      <c r="F77" s="36" t="s">
        <v>114</v>
      </c>
      <c r="G77" s="60" t="s">
        <v>483</v>
      </c>
    </row>
    <row r="78" s="24" customFormat="1" ht="36" spans="1:7">
      <c r="A78" s="36">
        <v>74</v>
      </c>
      <c r="B78" s="37" t="s">
        <v>1165</v>
      </c>
      <c r="C78" s="37" t="s">
        <v>1106</v>
      </c>
      <c r="D78" s="37" t="s">
        <v>1107</v>
      </c>
      <c r="E78" s="37" t="s">
        <v>1173</v>
      </c>
      <c r="F78" s="36" t="s">
        <v>114</v>
      </c>
      <c r="G78" s="60" t="s">
        <v>1044</v>
      </c>
    </row>
    <row r="79" s="24" customFormat="1" ht="162" customHeight="1" spans="1:7">
      <c r="A79" s="36">
        <v>75</v>
      </c>
      <c r="B79" s="37" t="s">
        <v>1165</v>
      </c>
      <c r="C79" s="37" t="s">
        <v>1110</v>
      </c>
      <c r="D79" s="37" t="s">
        <v>1174</v>
      </c>
      <c r="E79" s="37" t="s">
        <v>1175</v>
      </c>
      <c r="F79" s="36" t="s">
        <v>114</v>
      </c>
      <c r="G79" s="60" t="s">
        <v>313</v>
      </c>
    </row>
    <row r="80" s="24" customFormat="1" ht="48" spans="1:7">
      <c r="A80" s="36">
        <v>76</v>
      </c>
      <c r="B80" s="37" t="s">
        <v>1176</v>
      </c>
      <c r="C80" s="37" t="s">
        <v>1055</v>
      </c>
      <c r="D80" s="63" t="s">
        <v>989</v>
      </c>
      <c r="E80" s="37" t="s">
        <v>1177</v>
      </c>
      <c r="F80" s="36" t="s">
        <v>116</v>
      </c>
      <c r="G80" s="60"/>
    </row>
    <row r="81" s="24" customFormat="1" ht="36" spans="1:7">
      <c r="A81" s="36">
        <v>77</v>
      </c>
      <c r="B81" s="37" t="s">
        <v>1176</v>
      </c>
      <c r="C81" s="37" t="s">
        <v>1055</v>
      </c>
      <c r="D81" s="63" t="s">
        <v>989</v>
      </c>
      <c r="E81" s="64" t="s">
        <v>1178</v>
      </c>
      <c r="F81" s="36" t="s">
        <v>116</v>
      </c>
      <c r="G81" s="60"/>
    </row>
    <row r="82" s="24" customFormat="1" ht="36" spans="1:7">
      <c r="A82" s="36">
        <v>78</v>
      </c>
      <c r="B82" s="37" t="s">
        <v>1176</v>
      </c>
      <c r="C82" s="37" t="s">
        <v>1055</v>
      </c>
      <c r="D82" s="65" t="s">
        <v>989</v>
      </c>
      <c r="E82" s="37" t="s">
        <v>1179</v>
      </c>
      <c r="F82" s="36" t="s">
        <v>116</v>
      </c>
      <c r="G82" s="60"/>
    </row>
    <row r="83" s="24" customFormat="1" ht="36" spans="1:7">
      <c r="A83" s="36">
        <v>79</v>
      </c>
      <c r="B83" s="37" t="s">
        <v>1176</v>
      </c>
      <c r="C83" s="37" t="s">
        <v>1055</v>
      </c>
      <c r="D83" s="65" t="s">
        <v>989</v>
      </c>
      <c r="E83" s="37" t="s">
        <v>1180</v>
      </c>
      <c r="F83" s="36" t="s">
        <v>116</v>
      </c>
      <c r="G83" s="60"/>
    </row>
    <row r="84" s="24" customFormat="1" ht="36" spans="1:7">
      <c r="A84" s="36">
        <v>80</v>
      </c>
      <c r="B84" s="37" t="s">
        <v>1176</v>
      </c>
      <c r="C84" s="37" t="s">
        <v>1118</v>
      </c>
      <c r="D84" s="37" t="s">
        <v>619</v>
      </c>
      <c r="E84" s="37" t="s">
        <v>1181</v>
      </c>
      <c r="F84" s="36" t="s">
        <v>116</v>
      </c>
      <c r="G84" s="60"/>
    </row>
    <row r="85" s="24" customFormat="1" ht="36" spans="1:7">
      <c r="A85" s="36">
        <v>81</v>
      </c>
      <c r="B85" s="37" t="s">
        <v>1176</v>
      </c>
      <c r="C85" s="37" t="s">
        <v>1118</v>
      </c>
      <c r="D85" s="37" t="s">
        <v>619</v>
      </c>
      <c r="E85" s="37" t="s">
        <v>1182</v>
      </c>
      <c r="F85" s="36" t="s">
        <v>116</v>
      </c>
      <c r="G85" s="60"/>
    </row>
    <row r="86" s="24" customFormat="1" ht="24" spans="1:7">
      <c r="A86" s="36">
        <v>82</v>
      </c>
      <c r="B86" s="37" t="s">
        <v>1176</v>
      </c>
      <c r="C86" s="37" t="s">
        <v>1118</v>
      </c>
      <c r="D86" s="37" t="s">
        <v>619</v>
      </c>
      <c r="E86" s="37" t="s">
        <v>1183</v>
      </c>
      <c r="F86" s="36" t="s">
        <v>116</v>
      </c>
      <c r="G86" s="60"/>
    </row>
    <row r="87" s="24" customFormat="1" ht="24" spans="1:7">
      <c r="A87" s="36">
        <v>83</v>
      </c>
      <c r="B87" s="37" t="s">
        <v>1176</v>
      </c>
      <c r="C87" s="37" t="s">
        <v>1121</v>
      </c>
      <c r="D87" s="37" t="s">
        <v>619</v>
      </c>
      <c r="E87" s="37" t="s">
        <v>1184</v>
      </c>
      <c r="F87" s="36" t="s">
        <v>116</v>
      </c>
      <c r="G87" s="60"/>
    </row>
    <row r="88" s="24" customFormat="1" ht="36" spans="1:7">
      <c r="A88" s="36">
        <v>84</v>
      </c>
      <c r="B88" s="37" t="s">
        <v>1176</v>
      </c>
      <c r="C88" s="37" t="s">
        <v>1123</v>
      </c>
      <c r="D88" s="66" t="s">
        <v>619</v>
      </c>
      <c r="E88" s="37" t="s">
        <v>1185</v>
      </c>
      <c r="F88" s="36" t="s">
        <v>116</v>
      </c>
      <c r="G88" s="60"/>
    </row>
    <row r="89" s="24" customFormat="1" ht="36" spans="1:7">
      <c r="A89" s="36">
        <v>85</v>
      </c>
      <c r="B89" s="37" t="s">
        <v>1176</v>
      </c>
      <c r="C89" s="37" t="s">
        <v>1123</v>
      </c>
      <c r="D89" s="66" t="s">
        <v>619</v>
      </c>
      <c r="E89" s="37" t="s">
        <v>1186</v>
      </c>
      <c r="F89" s="36" t="s">
        <v>116</v>
      </c>
      <c r="G89" s="60"/>
    </row>
    <row r="90" s="24" customFormat="1" ht="48" spans="1:7">
      <c r="A90" s="36">
        <v>86</v>
      </c>
      <c r="B90" s="37" t="s">
        <v>1176</v>
      </c>
      <c r="C90" s="37" t="s">
        <v>371</v>
      </c>
      <c r="D90" s="66" t="s">
        <v>376</v>
      </c>
      <c r="E90" s="37" t="s">
        <v>1187</v>
      </c>
      <c r="F90" s="36" t="s">
        <v>110</v>
      </c>
      <c r="G90" s="60"/>
    </row>
    <row r="91" s="24" customFormat="1" ht="60" spans="1:7">
      <c r="A91" s="36">
        <v>87</v>
      </c>
      <c r="B91" s="37" t="s">
        <v>1176</v>
      </c>
      <c r="C91" s="37" t="s">
        <v>371</v>
      </c>
      <c r="D91" s="66" t="s">
        <v>376</v>
      </c>
      <c r="E91" s="37" t="s">
        <v>1188</v>
      </c>
      <c r="F91" s="36" t="s">
        <v>110</v>
      </c>
      <c r="G91" s="60"/>
    </row>
    <row r="92" s="24" customFormat="1" ht="60" spans="1:7">
      <c r="A92" s="36">
        <v>88</v>
      </c>
      <c r="B92" s="37" t="s">
        <v>1176</v>
      </c>
      <c r="C92" s="37" t="s">
        <v>371</v>
      </c>
      <c r="D92" s="66" t="s">
        <v>376</v>
      </c>
      <c r="E92" s="37" t="s">
        <v>1188</v>
      </c>
      <c r="F92" s="36" t="s">
        <v>110</v>
      </c>
      <c r="G92" s="60"/>
    </row>
    <row r="93" s="24" customFormat="1" ht="24" spans="1:7">
      <c r="A93" s="36">
        <v>89</v>
      </c>
      <c r="B93" s="37" t="s">
        <v>1176</v>
      </c>
      <c r="C93" s="37" t="s">
        <v>371</v>
      </c>
      <c r="D93" s="66" t="s">
        <v>376</v>
      </c>
      <c r="E93" s="37" t="s">
        <v>1189</v>
      </c>
      <c r="F93" s="36" t="s">
        <v>110</v>
      </c>
      <c r="G93" s="60"/>
    </row>
    <row r="94" s="24" customFormat="1" ht="24" spans="1:7">
      <c r="A94" s="36">
        <v>90</v>
      </c>
      <c r="B94" s="37" t="s">
        <v>1176</v>
      </c>
      <c r="C94" s="37" t="s">
        <v>127</v>
      </c>
      <c r="D94" s="66" t="s">
        <v>737</v>
      </c>
      <c r="E94" s="37" t="s">
        <v>1190</v>
      </c>
      <c r="F94" s="36" t="s">
        <v>110</v>
      </c>
      <c r="G94" s="60"/>
    </row>
    <row r="95" s="24" customFormat="1" ht="84" spans="1:7">
      <c r="A95" s="36">
        <v>91</v>
      </c>
      <c r="B95" s="37" t="s">
        <v>1176</v>
      </c>
      <c r="C95" s="37" t="s">
        <v>127</v>
      </c>
      <c r="D95" s="66" t="s">
        <v>737</v>
      </c>
      <c r="E95" s="37" t="s">
        <v>1191</v>
      </c>
      <c r="F95" s="36" t="s">
        <v>110</v>
      </c>
      <c r="G95" s="60"/>
    </row>
    <row r="96" s="24" customFormat="1" ht="84" spans="1:7">
      <c r="A96" s="36">
        <v>92</v>
      </c>
      <c r="B96" s="37" t="s">
        <v>1176</v>
      </c>
      <c r="C96" s="37" t="s">
        <v>1061</v>
      </c>
      <c r="D96" s="66" t="s">
        <v>1062</v>
      </c>
      <c r="E96" s="37" t="s">
        <v>1192</v>
      </c>
      <c r="F96" s="36" t="s">
        <v>115</v>
      </c>
      <c r="G96" s="60"/>
    </row>
    <row r="97" s="24" customFormat="1" ht="180" spans="1:7">
      <c r="A97" s="36">
        <v>93</v>
      </c>
      <c r="B97" s="37" t="s">
        <v>1176</v>
      </c>
      <c r="C97" s="37" t="s">
        <v>1064</v>
      </c>
      <c r="D97" s="66" t="s">
        <v>986</v>
      </c>
      <c r="E97" s="37" t="s">
        <v>1193</v>
      </c>
      <c r="F97" s="36" t="s">
        <v>115</v>
      </c>
      <c r="G97" s="60"/>
    </row>
    <row r="98" s="24" customFormat="1" ht="72" spans="1:7">
      <c r="A98" s="36">
        <v>94</v>
      </c>
      <c r="B98" s="37" t="s">
        <v>1176</v>
      </c>
      <c r="C98" s="37" t="s">
        <v>1114</v>
      </c>
      <c r="D98" s="66" t="s">
        <v>570</v>
      </c>
      <c r="E98" s="37" t="s">
        <v>1194</v>
      </c>
      <c r="F98" s="36" t="s">
        <v>115</v>
      </c>
      <c r="G98" s="60"/>
    </row>
    <row r="99" s="24" customFormat="1" ht="48" spans="1:7">
      <c r="A99" s="36">
        <v>95</v>
      </c>
      <c r="B99" s="37" t="s">
        <v>1176</v>
      </c>
      <c r="C99" s="37" t="s">
        <v>129</v>
      </c>
      <c r="D99" s="66" t="s">
        <v>616</v>
      </c>
      <c r="E99" s="37" t="s">
        <v>1195</v>
      </c>
      <c r="F99" s="36" t="s">
        <v>111</v>
      </c>
      <c r="G99" s="60" t="s">
        <v>726</v>
      </c>
    </row>
    <row r="100" s="24" customFormat="1" ht="72" spans="1:7">
      <c r="A100" s="36">
        <v>96</v>
      </c>
      <c r="B100" s="37" t="s">
        <v>1176</v>
      </c>
      <c r="C100" s="37" t="s">
        <v>1081</v>
      </c>
      <c r="D100" s="66" t="s">
        <v>1196</v>
      </c>
      <c r="E100" s="37" t="s">
        <v>1197</v>
      </c>
      <c r="F100" s="36" t="s">
        <v>112</v>
      </c>
      <c r="G100" s="60"/>
    </row>
    <row r="101" s="24" customFormat="1" ht="48" spans="1:7">
      <c r="A101" s="36">
        <v>97</v>
      </c>
      <c r="B101" s="37" t="s">
        <v>1176</v>
      </c>
      <c r="C101" s="37" t="s">
        <v>1081</v>
      </c>
      <c r="D101" s="66" t="s">
        <v>1198</v>
      </c>
      <c r="E101" s="37" t="s">
        <v>1199</v>
      </c>
      <c r="F101" s="36" t="s">
        <v>112</v>
      </c>
      <c r="G101" s="60"/>
    </row>
    <row r="102" s="24" customFormat="1" ht="36" spans="1:7">
      <c r="A102" s="36">
        <v>98</v>
      </c>
      <c r="B102" s="37" t="s">
        <v>1176</v>
      </c>
      <c r="C102" s="37" t="s">
        <v>1144</v>
      </c>
      <c r="D102" s="66" t="s">
        <v>801</v>
      </c>
      <c r="E102" s="67" t="s">
        <v>1200</v>
      </c>
      <c r="F102" s="36" t="s">
        <v>112</v>
      </c>
      <c r="G102" s="60"/>
    </row>
    <row r="103" s="24" customFormat="1" ht="48" spans="1:7">
      <c r="A103" s="36">
        <v>99</v>
      </c>
      <c r="B103" s="37" t="s">
        <v>1176</v>
      </c>
      <c r="C103" s="37" t="s">
        <v>1149</v>
      </c>
      <c r="D103" s="66" t="s">
        <v>463</v>
      </c>
      <c r="E103" s="37" t="s">
        <v>1201</v>
      </c>
      <c r="F103" s="36" t="s">
        <v>112</v>
      </c>
      <c r="G103" s="60"/>
    </row>
    <row r="104" s="24" customFormat="1" ht="60" spans="1:7">
      <c r="A104" s="36">
        <v>100</v>
      </c>
      <c r="B104" s="37" t="s">
        <v>1176</v>
      </c>
      <c r="C104" s="37" t="s">
        <v>1149</v>
      </c>
      <c r="D104" s="66" t="s">
        <v>1202</v>
      </c>
      <c r="E104" s="37" t="s">
        <v>1203</v>
      </c>
      <c r="F104" s="36" t="s">
        <v>112</v>
      </c>
      <c r="G104" s="60"/>
    </row>
    <row r="105" s="24" customFormat="1" ht="60" spans="1:7">
      <c r="A105" s="36">
        <v>101</v>
      </c>
      <c r="B105" s="37" t="s">
        <v>1176</v>
      </c>
      <c r="C105" s="37" t="s">
        <v>1149</v>
      </c>
      <c r="D105" s="66" t="s">
        <v>1202</v>
      </c>
      <c r="E105" s="37" t="s">
        <v>1204</v>
      </c>
      <c r="F105" s="36" t="s">
        <v>112</v>
      </c>
      <c r="G105" s="60"/>
    </row>
    <row r="106" s="24" customFormat="1" ht="48" spans="1:7">
      <c r="A106" s="36">
        <v>102</v>
      </c>
      <c r="B106" s="37" t="s">
        <v>1176</v>
      </c>
      <c r="C106" s="37" t="s">
        <v>1205</v>
      </c>
      <c r="D106" s="66" t="s">
        <v>1202</v>
      </c>
      <c r="E106" s="37" t="s">
        <v>1206</v>
      </c>
      <c r="F106" s="36" t="s">
        <v>112</v>
      </c>
      <c r="G106" s="60"/>
    </row>
    <row r="107" s="24" customFormat="1" ht="60" spans="1:7">
      <c r="A107" s="36">
        <v>103</v>
      </c>
      <c r="B107" s="37" t="s">
        <v>1176</v>
      </c>
      <c r="C107" s="37" t="s">
        <v>1205</v>
      </c>
      <c r="D107" s="66" t="s">
        <v>1202</v>
      </c>
      <c r="E107" s="37" t="s">
        <v>1207</v>
      </c>
      <c r="F107" s="36" t="s">
        <v>112</v>
      </c>
      <c r="G107" s="60"/>
    </row>
    <row r="108" s="24" customFormat="1" ht="60" spans="1:7">
      <c r="A108" s="36">
        <v>104</v>
      </c>
      <c r="B108" s="37" t="s">
        <v>1176</v>
      </c>
      <c r="C108" s="37" t="s">
        <v>1205</v>
      </c>
      <c r="D108" s="37" t="s">
        <v>463</v>
      </c>
      <c r="E108" s="37" t="s">
        <v>1208</v>
      </c>
      <c r="F108" s="36" t="s">
        <v>112</v>
      </c>
      <c r="G108" s="60"/>
    </row>
    <row r="109" s="24" customFormat="1" ht="48" spans="1:7">
      <c r="A109" s="36">
        <v>105</v>
      </c>
      <c r="B109" s="37" t="s">
        <v>1176</v>
      </c>
      <c r="C109" s="37" t="s">
        <v>136</v>
      </c>
      <c r="D109" s="37" t="s">
        <v>624</v>
      </c>
      <c r="E109" s="37" t="s">
        <v>1209</v>
      </c>
      <c r="F109" s="36" t="s">
        <v>113</v>
      </c>
      <c r="G109" s="60"/>
    </row>
    <row r="110" s="24" customFormat="1" ht="36" spans="1:7">
      <c r="A110" s="36">
        <v>106</v>
      </c>
      <c r="B110" s="37" t="s">
        <v>1176</v>
      </c>
      <c r="C110" s="37" t="s">
        <v>136</v>
      </c>
      <c r="D110" s="37" t="s">
        <v>1210</v>
      </c>
      <c r="E110" s="37" t="s">
        <v>1211</v>
      </c>
      <c r="F110" s="36" t="s">
        <v>113</v>
      </c>
      <c r="G110" s="60"/>
    </row>
    <row r="111" s="23" customFormat="1" ht="72" spans="1:7">
      <c r="A111" s="36">
        <v>107</v>
      </c>
      <c r="B111" s="68" t="s">
        <v>1176</v>
      </c>
      <c r="C111" s="68" t="s">
        <v>136</v>
      </c>
      <c r="D111" s="37" t="s">
        <v>1212</v>
      </c>
      <c r="E111" s="37" t="s">
        <v>1213</v>
      </c>
      <c r="F111" s="36" t="s">
        <v>113</v>
      </c>
      <c r="G111" s="60"/>
    </row>
    <row r="112" s="23" customFormat="1" ht="36" spans="1:7">
      <c r="A112" s="36">
        <v>108</v>
      </c>
      <c r="B112" s="68" t="s">
        <v>1176</v>
      </c>
      <c r="C112" s="68" t="s">
        <v>136</v>
      </c>
      <c r="D112" s="37" t="s">
        <v>1214</v>
      </c>
      <c r="E112" s="37" t="s">
        <v>1215</v>
      </c>
      <c r="F112" s="36" t="s">
        <v>113</v>
      </c>
      <c r="G112" s="60"/>
    </row>
    <row r="113" s="23" customFormat="1" ht="48" spans="1:7">
      <c r="A113" s="36">
        <v>109</v>
      </c>
      <c r="B113" s="68" t="s">
        <v>1176</v>
      </c>
      <c r="C113" s="68" t="s">
        <v>136</v>
      </c>
      <c r="D113" s="37" t="s">
        <v>624</v>
      </c>
      <c r="E113" s="37" t="s">
        <v>1216</v>
      </c>
      <c r="F113" s="36" t="s">
        <v>113</v>
      </c>
      <c r="G113" s="60"/>
    </row>
    <row r="114" s="23" customFormat="1" ht="60" spans="1:7">
      <c r="A114" s="36">
        <v>110</v>
      </c>
      <c r="B114" s="68" t="s">
        <v>1176</v>
      </c>
      <c r="C114" s="68" t="s">
        <v>136</v>
      </c>
      <c r="D114" s="37" t="s">
        <v>1217</v>
      </c>
      <c r="E114" s="37" t="s">
        <v>1218</v>
      </c>
      <c r="F114" s="36" t="s">
        <v>113</v>
      </c>
      <c r="G114" s="60"/>
    </row>
    <row r="115" s="23" customFormat="1" ht="36" spans="1:7">
      <c r="A115" s="36">
        <v>111</v>
      </c>
      <c r="B115" s="68" t="s">
        <v>1176</v>
      </c>
      <c r="C115" s="68" t="s">
        <v>136</v>
      </c>
      <c r="D115" s="37" t="s">
        <v>515</v>
      </c>
      <c r="E115" s="37" t="s">
        <v>1219</v>
      </c>
      <c r="F115" s="36" t="s">
        <v>113</v>
      </c>
      <c r="G115" s="60"/>
    </row>
    <row r="116" s="23" customFormat="1" ht="48" spans="1:7">
      <c r="A116" s="36">
        <v>112</v>
      </c>
      <c r="B116" s="68" t="s">
        <v>1176</v>
      </c>
      <c r="C116" s="68" t="s">
        <v>137</v>
      </c>
      <c r="D116" s="66" t="s">
        <v>1220</v>
      </c>
      <c r="E116" s="37" t="s">
        <v>1221</v>
      </c>
      <c r="F116" s="36" t="s">
        <v>113</v>
      </c>
      <c r="G116" s="60"/>
    </row>
    <row r="117" s="23" customFormat="1" ht="60" spans="1:7">
      <c r="A117" s="36">
        <v>113</v>
      </c>
      <c r="B117" s="68" t="s">
        <v>1176</v>
      </c>
      <c r="C117" s="68" t="s">
        <v>137</v>
      </c>
      <c r="D117" s="37" t="s">
        <v>824</v>
      </c>
      <c r="E117" s="37" t="s">
        <v>1222</v>
      </c>
      <c r="F117" s="36" t="s">
        <v>113</v>
      </c>
      <c r="G117" s="60"/>
    </row>
    <row r="118" s="23" customFormat="1" ht="72" spans="1:7">
      <c r="A118" s="36">
        <v>114</v>
      </c>
      <c r="B118" s="68" t="s">
        <v>1176</v>
      </c>
      <c r="C118" s="68" t="s">
        <v>137</v>
      </c>
      <c r="D118" s="37" t="s">
        <v>488</v>
      </c>
      <c r="E118" s="37" t="s">
        <v>1223</v>
      </c>
      <c r="F118" s="36" t="s">
        <v>113</v>
      </c>
      <c r="G118" s="60"/>
    </row>
    <row r="119" s="23" customFormat="1" ht="60" spans="1:7">
      <c r="A119" s="36">
        <v>115</v>
      </c>
      <c r="B119" s="68" t="s">
        <v>1176</v>
      </c>
      <c r="C119" s="68" t="s">
        <v>137</v>
      </c>
      <c r="D119" s="37" t="s">
        <v>488</v>
      </c>
      <c r="E119" s="37" t="s">
        <v>1224</v>
      </c>
      <c r="F119" s="36" t="s">
        <v>113</v>
      </c>
      <c r="G119" s="60"/>
    </row>
    <row r="120" s="23" customFormat="1" ht="48" spans="1:7">
      <c r="A120" s="36">
        <v>116</v>
      </c>
      <c r="B120" s="68" t="s">
        <v>1176</v>
      </c>
      <c r="C120" s="68" t="s">
        <v>137</v>
      </c>
      <c r="D120" s="37" t="s">
        <v>488</v>
      </c>
      <c r="E120" s="37" t="s">
        <v>1225</v>
      </c>
      <c r="F120" s="36" t="s">
        <v>113</v>
      </c>
      <c r="G120" s="60"/>
    </row>
    <row r="121" s="23" customFormat="1" ht="84" spans="1:7">
      <c r="A121" s="36">
        <v>117</v>
      </c>
      <c r="B121" s="68" t="s">
        <v>1176</v>
      </c>
      <c r="C121" s="68" t="s">
        <v>138</v>
      </c>
      <c r="D121" s="37" t="s">
        <v>833</v>
      </c>
      <c r="E121" s="37" t="s">
        <v>1226</v>
      </c>
      <c r="F121" s="36" t="s">
        <v>113</v>
      </c>
      <c r="G121" s="60"/>
    </row>
    <row r="122" s="23" customFormat="1" ht="84" spans="1:7">
      <c r="A122" s="36">
        <v>118</v>
      </c>
      <c r="B122" s="68" t="s">
        <v>1176</v>
      </c>
      <c r="C122" s="68" t="s">
        <v>138</v>
      </c>
      <c r="D122" s="37" t="s">
        <v>1227</v>
      </c>
      <c r="E122" s="37" t="s">
        <v>1228</v>
      </c>
      <c r="F122" s="36" t="s">
        <v>113</v>
      </c>
      <c r="G122" s="60"/>
    </row>
    <row r="123" s="23" customFormat="1" ht="48" spans="1:7">
      <c r="A123" s="36">
        <v>119</v>
      </c>
      <c r="B123" s="68" t="s">
        <v>1176</v>
      </c>
      <c r="C123" s="68" t="s">
        <v>138</v>
      </c>
      <c r="D123" s="37" t="s">
        <v>856</v>
      </c>
      <c r="E123" s="37" t="s">
        <v>1229</v>
      </c>
      <c r="F123" s="36" t="s">
        <v>113</v>
      </c>
      <c r="G123" s="60"/>
    </row>
    <row r="124" s="23" customFormat="1" ht="48" spans="1:7">
      <c r="A124" s="36">
        <v>120</v>
      </c>
      <c r="B124" s="66" t="s">
        <v>1176</v>
      </c>
      <c r="C124" s="66" t="s">
        <v>138</v>
      </c>
      <c r="D124" s="37" t="s">
        <v>518</v>
      </c>
      <c r="E124" s="37" t="s">
        <v>1230</v>
      </c>
      <c r="F124" s="36" t="s">
        <v>113</v>
      </c>
      <c r="G124" s="60"/>
    </row>
    <row r="125" s="23" customFormat="1" ht="72" spans="1:7">
      <c r="A125" s="36">
        <v>121</v>
      </c>
      <c r="B125" s="68" t="s">
        <v>1176</v>
      </c>
      <c r="C125" s="68" t="s">
        <v>138</v>
      </c>
      <c r="D125" s="37" t="s">
        <v>856</v>
      </c>
      <c r="E125" s="37" t="s">
        <v>1231</v>
      </c>
      <c r="F125" s="36" t="s">
        <v>113</v>
      </c>
      <c r="G125" s="60"/>
    </row>
    <row r="126" s="23" customFormat="1" ht="60" spans="1:7">
      <c r="A126" s="36">
        <v>122</v>
      </c>
      <c r="B126" s="68" t="s">
        <v>1176</v>
      </c>
      <c r="C126" s="68" t="s">
        <v>139</v>
      </c>
      <c r="D126" s="37" t="s">
        <v>1232</v>
      </c>
      <c r="E126" s="37" t="s">
        <v>1233</v>
      </c>
      <c r="F126" s="36" t="s">
        <v>113</v>
      </c>
      <c r="G126" s="60"/>
    </row>
    <row r="127" s="23" customFormat="1" ht="60" spans="1:7">
      <c r="A127" s="36">
        <v>123</v>
      </c>
      <c r="B127" s="68" t="s">
        <v>1176</v>
      </c>
      <c r="C127" s="68" t="s">
        <v>139</v>
      </c>
      <c r="D127" s="37" t="s">
        <v>499</v>
      </c>
      <c r="E127" s="37" t="s">
        <v>1234</v>
      </c>
      <c r="F127" s="36" t="s">
        <v>113</v>
      </c>
      <c r="G127" s="60"/>
    </row>
    <row r="128" s="23" customFormat="1" ht="36" spans="1:7">
      <c r="A128" s="36">
        <v>124</v>
      </c>
      <c r="B128" s="68" t="s">
        <v>1176</v>
      </c>
      <c r="C128" s="68" t="s">
        <v>139</v>
      </c>
      <c r="D128" s="37" t="s">
        <v>499</v>
      </c>
      <c r="E128" s="37" t="s">
        <v>1235</v>
      </c>
      <c r="F128" s="36" t="s">
        <v>113</v>
      </c>
      <c r="G128" s="60"/>
    </row>
    <row r="129" s="23" customFormat="1" ht="144" spans="1:7">
      <c r="A129" s="36">
        <v>125</v>
      </c>
      <c r="B129" s="68" t="s">
        <v>1176</v>
      </c>
      <c r="C129" s="68" t="s">
        <v>1091</v>
      </c>
      <c r="D129" s="37" t="s">
        <v>1236</v>
      </c>
      <c r="E129" s="37" t="s">
        <v>1237</v>
      </c>
      <c r="F129" s="36" t="s">
        <v>109</v>
      </c>
      <c r="G129" s="60"/>
    </row>
    <row r="130" s="23" customFormat="1" ht="48" spans="1:7">
      <c r="A130" s="36">
        <v>126</v>
      </c>
      <c r="B130" s="68" t="s">
        <v>1176</v>
      </c>
      <c r="C130" s="68" t="s">
        <v>1098</v>
      </c>
      <c r="D130" s="37" t="s">
        <v>1160</v>
      </c>
      <c r="E130" s="37" t="s">
        <v>1238</v>
      </c>
      <c r="F130" s="36" t="s">
        <v>109</v>
      </c>
      <c r="G130" s="60"/>
    </row>
    <row r="131" s="23" customFormat="1" ht="120" spans="1:7">
      <c r="A131" s="36">
        <v>127</v>
      </c>
      <c r="B131" s="68" t="s">
        <v>1176</v>
      </c>
      <c r="C131" s="68" t="s">
        <v>1088</v>
      </c>
      <c r="D131" s="37" t="s">
        <v>1089</v>
      </c>
      <c r="E131" s="37" t="s">
        <v>1239</v>
      </c>
      <c r="F131" s="36" t="s">
        <v>109</v>
      </c>
      <c r="G131" s="60"/>
    </row>
    <row r="132" s="23" customFormat="1" ht="48" spans="1:7">
      <c r="A132" s="36">
        <v>128</v>
      </c>
      <c r="B132" s="68" t="s">
        <v>1176</v>
      </c>
      <c r="C132" s="68" t="s">
        <v>1100</v>
      </c>
      <c r="D132" s="37" t="s">
        <v>522</v>
      </c>
      <c r="E132" s="37" t="s">
        <v>1240</v>
      </c>
      <c r="F132" s="36" t="s">
        <v>114</v>
      </c>
      <c r="G132" s="60" t="s">
        <v>1102</v>
      </c>
    </row>
    <row r="133" s="23" customFormat="1" ht="36" spans="1:7">
      <c r="A133" s="36">
        <v>129</v>
      </c>
      <c r="B133" s="68" t="s">
        <v>1176</v>
      </c>
      <c r="C133" s="68" t="s">
        <v>1104</v>
      </c>
      <c r="D133" s="37" t="s">
        <v>946</v>
      </c>
      <c r="E133" s="37" t="s">
        <v>1241</v>
      </c>
      <c r="F133" s="36" t="s">
        <v>114</v>
      </c>
      <c r="G133" s="60" t="s">
        <v>313</v>
      </c>
    </row>
    <row r="134" s="23" customFormat="1" ht="36" spans="1:7">
      <c r="A134" s="36">
        <v>130</v>
      </c>
      <c r="B134" s="68" t="s">
        <v>1176</v>
      </c>
      <c r="C134" s="68" t="s">
        <v>1106</v>
      </c>
      <c r="D134" s="37" t="s">
        <v>1107</v>
      </c>
      <c r="E134" s="37" t="s">
        <v>1242</v>
      </c>
      <c r="F134" s="36" t="s">
        <v>114</v>
      </c>
      <c r="G134" s="60" t="s">
        <v>313</v>
      </c>
    </row>
    <row r="135" s="23" customFormat="1" ht="96" spans="1:7">
      <c r="A135" s="36">
        <v>131</v>
      </c>
      <c r="B135" s="68" t="s">
        <v>1176</v>
      </c>
      <c r="C135" s="68" t="s">
        <v>1110</v>
      </c>
      <c r="D135" s="37" t="s">
        <v>964</v>
      </c>
      <c r="E135" s="37" t="s">
        <v>1243</v>
      </c>
      <c r="F135" s="36" t="s">
        <v>114</v>
      </c>
      <c r="G135" s="60" t="s">
        <v>483</v>
      </c>
    </row>
    <row r="136" s="23" customFormat="1" ht="48" spans="1:7">
      <c r="A136" s="36">
        <v>132</v>
      </c>
      <c r="B136" s="68" t="s">
        <v>1244</v>
      </c>
      <c r="C136" s="68" t="s">
        <v>366</v>
      </c>
      <c r="D136" s="37" t="s">
        <v>1245</v>
      </c>
      <c r="E136" s="37" t="s">
        <v>1246</v>
      </c>
      <c r="F136" s="36" t="s">
        <v>110</v>
      </c>
      <c r="G136" s="60"/>
    </row>
    <row r="137" s="23" customFormat="1" ht="60" spans="1:7">
      <c r="A137" s="36">
        <v>133</v>
      </c>
      <c r="B137" s="68" t="s">
        <v>1244</v>
      </c>
      <c r="C137" s="68" t="s">
        <v>371</v>
      </c>
      <c r="D137" s="37" t="s">
        <v>376</v>
      </c>
      <c r="E137" s="37" t="s">
        <v>1247</v>
      </c>
      <c r="F137" s="36" t="s">
        <v>110</v>
      </c>
      <c r="G137" s="60"/>
    </row>
    <row r="138" s="23" customFormat="1" ht="72" spans="1:7">
      <c r="A138" s="36">
        <v>134</v>
      </c>
      <c r="B138" s="68" t="s">
        <v>1244</v>
      </c>
      <c r="C138" s="68" t="s">
        <v>124</v>
      </c>
      <c r="D138" s="37" t="s">
        <v>378</v>
      </c>
      <c r="E138" s="37" t="s">
        <v>1248</v>
      </c>
      <c r="F138" s="36" t="s">
        <v>110</v>
      </c>
      <c r="G138" s="60"/>
    </row>
    <row r="139" s="23" customFormat="1" ht="24" spans="1:7">
      <c r="A139" s="36">
        <v>135</v>
      </c>
      <c r="B139" s="68" t="s">
        <v>1244</v>
      </c>
      <c r="C139" s="68" t="s">
        <v>127</v>
      </c>
      <c r="D139" s="37" t="s">
        <v>737</v>
      </c>
      <c r="E139" s="37" t="s">
        <v>1249</v>
      </c>
      <c r="F139" s="36" t="s">
        <v>110</v>
      </c>
      <c r="G139" s="60"/>
    </row>
    <row r="140" s="23" customFormat="1" ht="60" spans="1:7">
      <c r="A140" s="36">
        <v>136</v>
      </c>
      <c r="B140" s="68" t="s">
        <v>1244</v>
      </c>
      <c r="C140" s="68" t="s">
        <v>1114</v>
      </c>
      <c r="D140" s="37" t="s">
        <v>570</v>
      </c>
      <c r="E140" s="37" t="s">
        <v>1250</v>
      </c>
      <c r="F140" s="36" t="s">
        <v>115</v>
      </c>
      <c r="G140" s="60"/>
    </row>
    <row r="141" s="23" customFormat="1" ht="48" spans="1:7">
      <c r="A141" s="36">
        <v>137</v>
      </c>
      <c r="B141" s="66" t="s">
        <v>1244</v>
      </c>
      <c r="C141" s="66" t="s">
        <v>130</v>
      </c>
      <c r="D141" s="37" t="s">
        <v>427</v>
      </c>
      <c r="E141" s="37" t="s">
        <v>1251</v>
      </c>
      <c r="F141" s="36" t="s">
        <v>111</v>
      </c>
      <c r="G141" s="60" t="s">
        <v>784</v>
      </c>
    </row>
    <row r="142" s="23" customFormat="1" ht="48" spans="1:7">
      <c r="A142" s="36">
        <v>138</v>
      </c>
      <c r="B142" s="68" t="s">
        <v>1244</v>
      </c>
      <c r="C142" s="68" t="s">
        <v>131</v>
      </c>
      <c r="D142" s="37" t="s">
        <v>439</v>
      </c>
      <c r="E142" s="37" t="s">
        <v>1252</v>
      </c>
      <c r="F142" s="36" t="s">
        <v>111</v>
      </c>
      <c r="G142" s="60" t="s">
        <v>651</v>
      </c>
    </row>
    <row r="143" s="23" customFormat="1" ht="48" spans="1:7">
      <c r="A143" s="36">
        <v>139</v>
      </c>
      <c r="B143" s="68" t="s">
        <v>1244</v>
      </c>
      <c r="C143" s="68" t="s">
        <v>131</v>
      </c>
      <c r="D143" s="37" t="s">
        <v>616</v>
      </c>
      <c r="E143" s="37" t="s">
        <v>1253</v>
      </c>
      <c r="F143" s="36" t="s">
        <v>111</v>
      </c>
      <c r="G143" s="60" t="s">
        <v>726</v>
      </c>
    </row>
    <row r="144" s="23" customFormat="1" ht="48" spans="1:7">
      <c r="A144" s="36">
        <v>140</v>
      </c>
      <c r="B144" s="68" t="s">
        <v>1244</v>
      </c>
      <c r="C144" s="68" t="s">
        <v>129</v>
      </c>
      <c r="D144" s="37" t="s">
        <v>1254</v>
      </c>
      <c r="E144" s="37" t="s">
        <v>1255</v>
      </c>
      <c r="F144" s="36" t="s">
        <v>111</v>
      </c>
      <c r="G144" s="60" t="s">
        <v>1256</v>
      </c>
    </row>
    <row r="145" s="23" customFormat="1" ht="48" spans="1:7">
      <c r="A145" s="36">
        <v>141</v>
      </c>
      <c r="B145" s="68" t="s">
        <v>1244</v>
      </c>
      <c r="C145" s="68" t="s">
        <v>1257</v>
      </c>
      <c r="D145" s="37"/>
      <c r="E145" s="37" t="s">
        <v>1258</v>
      </c>
      <c r="F145" s="36" t="s">
        <v>113</v>
      </c>
      <c r="G145" s="60"/>
    </row>
    <row r="146" s="23" customFormat="1" ht="132" spans="1:7">
      <c r="A146" s="36">
        <v>142</v>
      </c>
      <c r="B146" s="68" t="s">
        <v>1244</v>
      </c>
      <c r="C146" s="36" t="s">
        <v>1095</v>
      </c>
      <c r="D146" s="37" t="s">
        <v>1259</v>
      </c>
      <c r="E146" s="37" t="s">
        <v>1260</v>
      </c>
      <c r="F146" s="36" t="s">
        <v>109</v>
      </c>
      <c r="G146" s="60"/>
    </row>
    <row r="147" s="23" customFormat="1" ht="108" spans="1:7">
      <c r="A147" s="36">
        <v>143</v>
      </c>
      <c r="B147" s="68" t="s">
        <v>1244</v>
      </c>
      <c r="C147" s="68" t="s">
        <v>1095</v>
      </c>
      <c r="D147" s="37" t="s">
        <v>1261</v>
      </c>
      <c r="E147" s="37" t="s">
        <v>1262</v>
      </c>
      <c r="F147" s="36" t="s">
        <v>109</v>
      </c>
      <c r="G147" s="60"/>
    </row>
    <row r="148" s="23" customFormat="1" ht="96" spans="1:7">
      <c r="A148" s="36">
        <v>144</v>
      </c>
      <c r="B148" s="68" t="s">
        <v>1244</v>
      </c>
      <c r="C148" s="68" t="s">
        <v>1091</v>
      </c>
      <c r="D148" s="37" t="s">
        <v>302</v>
      </c>
      <c r="E148" s="37" t="s">
        <v>1263</v>
      </c>
      <c r="F148" s="36" t="s">
        <v>109</v>
      </c>
      <c r="G148" s="60"/>
    </row>
    <row r="149" s="23" customFormat="1" ht="48" spans="1:7">
      <c r="A149" s="36">
        <v>145</v>
      </c>
      <c r="B149" s="68" t="s">
        <v>1244</v>
      </c>
      <c r="C149" s="68" t="s">
        <v>1091</v>
      </c>
      <c r="D149" s="37" t="s">
        <v>311</v>
      </c>
      <c r="E149" s="37" t="s">
        <v>1264</v>
      </c>
      <c r="F149" s="36" t="s">
        <v>109</v>
      </c>
      <c r="G149" s="60"/>
    </row>
    <row r="150" s="23" customFormat="1" ht="48" spans="1:7">
      <c r="A150" s="36">
        <v>146</v>
      </c>
      <c r="B150" s="68" t="s">
        <v>1244</v>
      </c>
      <c r="C150" s="68" t="s">
        <v>1095</v>
      </c>
      <c r="D150" s="37" t="s">
        <v>1259</v>
      </c>
      <c r="E150" s="37" t="s">
        <v>1265</v>
      </c>
      <c r="F150" s="36" t="s">
        <v>109</v>
      </c>
      <c r="G150" s="60"/>
    </row>
    <row r="151" s="23" customFormat="1" ht="60" spans="1:7">
      <c r="A151" s="36">
        <v>147</v>
      </c>
      <c r="B151" s="68" t="s">
        <v>1244</v>
      </c>
      <c r="C151" s="68" t="s">
        <v>1088</v>
      </c>
      <c r="D151" s="37" t="s">
        <v>1089</v>
      </c>
      <c r="E151" s="37" t="s">
        <v>1266</v>
      </c>
      <c r="F151" s="36" t="s">
        <v>109</v>
      </c>
      <c r="G151" s="60"/>
    </row>
    <row r="152" s="23" customFormat="1" ht="36" spans="1:7">
      <c r="A152" s="36">
        <v>148</v>
      </c>
      <c r="B152" s="68" t="s">
        <v>1244</v>
      </c>
      <c r="C152" s="68" t="s">
        <v>1100</v>
      </c>
      <c r="D152" s="37" t="s">
        <v>522</v>
      </c>
      <c r="E152" s="37" t="s">
        <v>1267</v>
      </c>
      <c r="F152" s="36" t="s">
        <v>114</v>
      </c>
      <c r="G152" s="60"/>
    </row>
    <row r="153" s="23" customFormat="1" ht="48" spans="1:7">
      <c r="A153" s="36">
        <v>149</v>
      </c>
      <c r="B153" s="68" t="s">
        <v>1244</v>
      </c>
      <c r="C153" s="68" t="s">
        <v>1104</v>
      </c>
      <c r="D153" s="37" t="s">
        <v>946</v>
      </c>
      <c r="E153" s="37" t="s">
        <v>1268</v>
      </c>
      <c r="F153" s="36" t="s">
        <v>114</v>
      </c>
      <c r="G153" s="60" t="s">
        <v>323</v>
      </c>
    </row>
    <row r="154" s="23" customFormat="1" ht="60" spans="1:7">
      <c r="A154" s="36">
        <v>150</v>
      </c>
      <c r="B154" s="68" t="s">
        <v>1244</v>
      </c>
      <c r="C154" s="68" t="s">
        <v>1106</v>
      </c>
      <c r="D154" s="37" t="s">
        <v>1107</v>
      </c>
      <c r="E154" s="37" t="s">
        <v>1269</v>
      </c>
      <c r="F154" s="36" t="s">
        <v>114</v>
      </c>
      <c r="G154" s="60" t="s">
        <v>1109</v>
      </c>
    </row>
    <row r="155" s="23" customFormat="1" ht="48" spans="1:7">
      <c r="A155" s="36">
        <v>151</v>
      </c>
      <c r="B155" s="68" t="s">
        <v>1244</v>
      </c>
      <c r="C155" s="68" t="s">
        <v>1110</v>
      </c>
      <c r="D155" s="37" t="s">
        <v>964</v>
      </c>
      <c r="E155" s="37" t="s">
        <v>1270</v>
      </c>
      <c r="F155" s="36" t="s">
        <v>114</v>
      </c>
      <c r="G155" s="60" t="s">
        <v>313</v>
      </c>
    </row>
    <row r="156" s="23" customFormat="1" ht="24" spans="1:7">
      <c r="A156" s="36">
        <v>152</v>
      </c>
      <c r="B156" s="68" t="s">
        <v>1271</v>
      </c>
      <c r="C156" s="68" t="s">
        <v>137</v>
      </c>
      <c r="D156" s="37" t="s">
        <v>488</v>
      </c>
      <c r="E156" s="37" t="s">
        <v>1272</v>
      </c>
      <c r="F156" s="36" t="s">
        <v>113</v>
      </c>
      <c r="G156" s="60"/>
    </row>
    <row r="157" s="23" customFormat="1" ht="60" spans="1:7">
      <c r="A157" s="36">
        <v>153</v>
      </c>
      <c r="B157" s="68" t="s">
        <v>1271</v>
      </c>
      <c r="C157" s="68" t="s">
        <v>137</v>
      </c>
      <c r="D157" s="37" t="s">
        <v>488</v>
      </c>
      <c r="E157" s="37" t="s">
        <v>1273</v>
      </c>
      <c r="F157" s="36" t="s">
        <v>113</v>
      </c>
      <c r="G157" s="60"/>
    </row>
    <row r="158" s="23" customFormat="1" ht="48" spans="1:7">
      <c r="A158" s="36">
        <v>154</v>
      </c>
      <c r="B158" s="66" t="s">
        <v>1271</v>
      </c>
      <c r="C158" s="66" t="s">
        <v>138</v>
      </c>
      <c r="D158" s="37" t="s">
        <v>856</v>
      </c>
      <c r="E158" s="37" t="s">
        <v>1274</v>
      </c>
      <c r="F158" s="36" t="s">
        <v>113</v>
      </c>
      <c r="G158" s="60"/>
    </row>
    <row r="159" s="23" customFormat="1" ht="228" spans="1:7">
      <c r="A159" s="36">
        <v>155</v>
      </c>
      <c r="B159" s="68" t="s">
        <v>1271</v>
      </c>
      <c r="C159" s="68" t="s">
        <v>138</v>
      </c>
      <c r="D159" s="37" t="s">
        <v>856</v>
      </c>
      <c r="E159" s="37" t="s">
        <v>1275</v>
      </c>
      <c r="F159" s="36" t="s">
        <v>113</v>
      </c>
      <c r="G159" s="60"/>
    </row>
    <row r="160" s="23" customFormat="1" ht="120" spans="1:7">
      <c r="A160" s="36">
        <v>156</v>
      </c>
      <c r="B160" s="68" t="s">
        <v>1271</v>
      </c>
      <c r="C160" s="68" t="s">
        <v>138</v>
      </c>
      <c r="D160" s="37" t="s">
        <v>856</v>
      </c>
      <c r="E160" s="37" t="s">
        <v>1276</v>
      </c>
      <c r="F160" s="36" t="s">
        <v>113</v>
      </c>
      <c r="G160" s="60"/>
    </row>
    <row r="161" s="25" customFormat="1" ht="25.25" customHeight="1" spans="1:7">
      <c r="A161" s="69" t="s">
        <v>1277</v>
      </c>
      <c r="B161" s="70"/>
      <c r="C161" s="70"/>
      <c r="D161" s="70"/>
      <c r="E161" s="70"/>
      <c r="F161" s="71"/>
      <c r="G161" s="26"/>
    </row>
  </sheetData>
  <autoFilter ref="A4:H161">
    <extLst/>
  </autoFilter>
  <mergeCells count="3">
    <mergeCell ref="A2:F2"/>
    <mergeCell ref="A3:F3"/>
    <mergeCell ref="A161:F161"/>
  </mergeCells>
  <pageMargins left="0.629861111111111" right="0.236111111111111" top="0.984027777777778" bottom="0.944444444444444" header="0.314583333333333" footer="0.314583333333333"/>
  <pageSetup paperSize="9" scale="74" firstPageNumber="44" orientation="portrait" useFirstPageNumber="1" horizontalDpi="600"/>
  <headerFooter>
    <oddFooter>&amp;C-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opLeftCell="D1" workbookViewId="0">
      <selection activeCell="M5" sqref="M5"/>
    </sheetView>
  </sheetViews>
  <sheetFormatPr defaultColWidth="8.25" defaultRowHeight="14.4"/>
  <cols>
    <col min="1" max="1" width="4.58333333333333" style="3" customWidth="1"/>
    <col min="2" max="2" width="21.4166666666667" style="3" customWidth="1"/>
    <col min="3" max="4" width="12.9166666666667" style="3" customWidth="1"/>
    <col min="5" max="5" width="11" style="3" customWidth="1"/>
    <col min="6" max="6" width="8.66666666666667" style="3" customWidth="1"/>
    <col min="7" max="7" width="8.41666666666667" style="3" customWidth="1"/>
    <col min="8" max="8" width="8.25" style="3"/>
    <col min="9" max="9" width="8.91666666666667" style="3" customWidth="1"/>
    <col min="10" max="10" width="8.25" style="3"/>
    <col min="11" max="11" width="10.0833333333333" style="3" customWidth="1"/>
    <col min="12" max="12" width="8.16666666666667" style="3" customWidth="1"/>
    <col min="13" max="13" width="8.91666666666667" style="3" customWidth="1"/>
    <col min="14" max="14" width="7.16666666666667" style="3" customWidth="1"/>
    <col min="15" max="16384" width="8.25" style="3"/>
  </cols>
  <sheetData>
    <row r="1" ht="25.8" spans="1:14">
      <c r="A1" s="4" t="s">
        <v>1278</v>
      </c>
      <c r="B1" s="4"/>
      <c r="C1" s="4"/>
      <c r="D1" s="4"/>
      <c r="E1" s="4"/>
      <c r="F1" s="4"/>
      <c r="G1" s="4"/>
      <c r="H1" s="4"/>
      <c r="I1" s="4"/>
      <c r="J1" s="4"/>
      <c r="K1" s="4"/>
      <c r="L1" s="4"/>
      <c r="M1" s="4"/>
      <c r="N1" s="4"/>
    </row>
    <row r="2" s="1" customFormat="1" ht="25" customHeight="1" spans="1:14">
      <c r="A2" s="5" t="s">
        <v>1279</v>
      </c>
      <c r="B2" s="5"/>
      <c r="C2" s="5"/>
      <c r="D2" s="5"/>
      <c r="E2" s="5"/>
      <c r="F2" s="5"/>
      <c r="G2" s="5"/>
      <c r="H2" s="5"/>
      <c r="I2" s="5"/>
      <c r="J2" s="5"/>
      <c r="K2" s="5"/>
      <c r="L2" s="5"/>
      <c r="M2" s="5"/>
      <c r="N2" s="5"/>
    </row>
    <row r="3" ht="17.5" customHeight="1" spans="1:14">
      <c r="A3" s="6" t="s">
        <v>257</v>
      </c>
      <c r="B3" s="7" t="s">
        <v>1280</v>
      </c>
      <c r="C3" s="7" t="s">
        <v>1281</v>
      </c>
      <c r="D3" s="7" t="s">
        <v>1282</v>
      </c>
      <c r="E3" s="8" t="s">
        <v>1283</v>
      </c>
      <c r="F3" s="9"/>
      <c r="G3" s="9"/>
      <c r="H3" s="9"/>
      <c r="I3" s="9"/>
      <c r="J3" s="9"/>
      <c r="K3" s="9"/>
      <c r="L3" s="9"/>
      <c r="M3" s="9"/>
      <c r="N3" s="21"/>
    </row>
    <row r="4" ht="43.2" spans="1:14">
      <c r="A4" s="10"/>
      <c r="B4" s="11"/>
      <c r="C4" s="11"/>
      <c r="D4" s="11"/>
      <c r="E4" s="12" t="s">
        <v>1284</v>
      </c>
      <c r="F4" s="12" t="s">
        <v>1285</v>
      </c>
      <c r="G4" s="12" t="s">
        <v>1286</v>
      </c>
      <c r="H4" s="12" t="s">
        <v>1285</v>
      </c>
      <c r="I4" s="12" t="s">
        <v>1287</v>
      </c>
      <c r="J4" s="12" t="s">
        <v>1285</v>
      </c>
      <c r="K4" s="12" t="s">
        <v>1288</v>
      </c>
      <c r="L4" s="12" t="s">
        <v>1289</v>
      </c>
      <c r="M4" s="12" t="s">
        <v>1290</v>
      </c>
      <c r="N4" s="12" t="s">
        <v>1291</v>
      </c>
    </row>
    <row r="5" spans="1:14">
      <c r="A5" s="13" t="s">
        <v>1292</v>
      </c>
      <c r="B5" s="14"/>
      <c r="C5" s="15">
        <f t="shared" ref="C5" si="0">SUM(C6:C10)</f>
        <v>113844.41</v>
      </c>
      <c r="D5" s="15">
        <f t="shared" ref="D5" si="1">SUM(D6:D10)</f>
        <v>40841.9</v>
      </c>
      <c r="E5" s="15">
        <f t="shared" ref="E5:I5" si="2">SUM(E6:E10)</f>
        <v>16836.70328</v>
      </c>
      <c r="F5" s="16">
        <f t="shared" ref="F5:F10" si="3">E5/D5</f>
        <v>0.412240940798543</v>
      </c>
      <c r="G5" s="15">
        <f t="shared" si="2"/>
        <v>0.62</v>
      </c>
      <c r="H5" s="17">
        <f t="shared" ref="H5:H10" si="4">G5/D5</f>
        <v>1.51804886648271e-5</v>
      </c>
      <c r="I5" s="15">
        <f t="shared" si="2"/>
        <v>0</v>
      </c>
      <c r="J5" s="17">
        <f t="shared" ref="J5:J10" si="5">I5/D5</f>
        <v>0</v>
      </c>
      <c r="K5" s="15">
        <f>SUM(K6:K10)</f>
        <v>824</v>
      </c>
      <c r="L5" s="15">
        <f t="shared" ref="L5:N5" si="6">SUM(L6:L10)</f>
        <v>700</v>
      </c>
      <c r="M5" s="15">
        <f t="shared" si="6"/>
        <v>108</v>
      </c>
      <c r="N5" s="15">
        <f t="shared" si="6"/>
        <v>16</v>
      </c>
    </row>
    <row r="6" spans="1:14">
      <c r="A6" s="18">
        <v>1</v>
      </c>
      <c r="B6" s="18" t="s">
        <v>283</v>
      </c>
      <c r="C6" s="15">
        <v>27051</v>
      </c>
      <c r="D6" s="15">
        <v>13500</v>
      </c>
      <c r="E6" s="15">
        <v>7815.64</v>
      </c>
      <c r="F6" s="16">
        <f t="shared" si="3"/>
        <v>0.578936296296296</v>
      </c>
      <c r="G6" s="15">
        <f>'[4]有关问题数据统计（第一组）'!G6+'[4]有关问题数据统计（第二组）'!G6+'[4]有关问题数据统计（第三组）'!G6+'[4]有关问题数据统计（第四组）'!G6+'[4]有关问题数据统计 (第五组)'!G6+'[4]有关问题数据汇总（第六组）'!G6+'[4]有关问题数据统计（第七组）'!G6+'[4]有关问题数据统计（第八组）'!G6</f>
        <v>0</v>
      </c>
      <c r="H6" s="17">
        <f t="shared" si="4"/>
        <v>0</v>
      </c>
      <c r="I6" s="15">
        <f>'[4]有关问题数据统计（第一组）'!I6+'[4]有关问题数据统计（第二组）'!I6+'[4]有关问题数据统计（第三组）'!I6+'[4]有关问题数据统计（第四组）'!I6+'[4]有关问题数据统计 (第五组)'!I6+'[4]有关问题数据汇总（第六组）'!I6+'[4]有关问题数据统计（第七组）'!I6+'[4]有关问题数据统计（第八组）'!I6</f>
        <v>0</v>
      </c>
      <c r="J6" s="17">
        <f t="shared" si="5"/>
        <v>0</v>
      </c>
      <c r="K6" s="15">
        <f>'[4]有关问题数据统计（第一组）'!K6+'[4]有关问题数据统计（第二组）'!K6+'[4]有关问题数据统计（第三组）'!K6+'[4]有关问题数据统计（第四组）'!K6+'[4]有关问题数据统计 (第五组)'!K6+'[4]有关问题数据汇总（第六组）'!K6+'[4]有关问题数据统计（第七组）'!K6+'[4]有关问题数据统计（第八组）'!K6</f>
        <v>85</v>
      </c>
      <c r="L6" s="15">
        <f>'[4]有关问题数据统计（第一组）'!L6+'[4]有关问题数据统计（第二组）'!L6+'[4]有关问题数据统计（第三组）'!L6+'[4]有关问题数据统计（第四组）'!L6+'[4]有关问题数据统计 (第五组)'!L6+'[4]有关问题数据汇总（第六组）'!L6+'[4]有关问题数据统计（第七组）'!L6+'[4]有关问题数据统计（第八组）'!L6</f>
        <v>47</v>
      </c>
      <c r="M6" s="15">
        <f>'[4]有关问题数据统计（第一组）'!M6+'[4]有关问题数据统计（第二组）'!M6+'[4]有关问题数据统计（第三组）'!M6+'[4]有关问题数据统计（第四组）'!M6+'[4]有关问题数据统计 (第五组)'!M6+'[4]有关问题数据汇总（第六组）'!M6+'[4]有关问题数据统计（第七组）'!M6+'[4]有关问题数据统计（第八组）'!M6</f>
        <v>38</v>
      </c>
      <c r="N6" s="15">
        <f>'[4]有关问题数据统计（第一组）'!N6+'[4]有关问题数据统计（第二组）'!N6+'[4]有关问题数据统计（第三组）'!N6+'[4]有关问题数据统计（第四组）'!N6+'[4]有关问题数据统计 (第五组)'!N6+'[4]有关问题数据汇总（第六组）'!N6+'[4]有关问题数据统计（第七组）'!N6+'[4]有关问题数据统计（第八组）'!N6</f>
        <v>0</v>
      </c>
    </row>
    <row r="7" spans="1:14">
      <c r="A7" s="18">
        <v>2</v>
      </c>
      <c r="B7" s="18" t="s">
        <v>285</v>
      </c>
      <c r="C7" s="15">
        <v>56699.41</v>
      </c>
      <c r="D7" s="15">
        <v>19453.9</v>
      </c>
      <c r="E7" s="15">
        <v>6429.20628</v>
      </c>
      <c r="F7" s="16">
        <f t="shared" si="3"/>
        <v>0.330484184662201</v>
      </c>
      <c r="G7" s="15">
        <v>0.62</v>
      </c>
      <c r="H7" s="17">
        <f t="shared" si="4"/>
        <v>3.18702162548384e-5</v>
      </c>
      <c r="I7" s="15">
        <f>'[4]有关问题数据统计（第一组）'!I7+'[4]有关问题数据统计（第二组）'!I7+'[4]有关问题数据统计（第三组）'!I7+'[4]有关问题数据统计（第四组）'!I7+'[4]有关问题数据统计 (第五组)'!I7+'[4]有关问题数据汇总（第六组）'!I7+'[4]有关问题数据统计（第七组）'!I7+'[4]有关问题数据统计（第八组）'!I7</f>
        <v>0</v>
      </c>
      <c r="J7" s="17">
        <f t="shared" si="5"/>
        <v>0</v>
      </c>
      <c r="K7" s="15">
        <v>589</v>
      </c>
      <c r="L7" s="15">
        <v>518</v>
      </c>
      <c r="M7" s="15">
        <f>'[4]有关问题数据统计（第一组）'!M7+'[4]有关问题数据统计（第二组）'!M7+'[4]有关问题数据统计（第三组）'!M7+'[4]有关问题数据统计（第四组）'!M7+'[4]有关问题数据统计 (第五组)'!M7+'[4]有关问题数据汇总（第六组）'!M7+'[4]有关问题数据统计（第七组）'!M7+'[4]有关问题数据统计（第八组）'!M7</f>
        <v>59</v>
      </c>
      <c r="N7" s="15">
        <f>'[4]有关问题数据统计（第一组）'!N7+'[4]有关问题数据统计（第二组）'!N7+'[4]有关问题数据统计（第三组）'!N7+'[4]有关问题数据统计（第四组）'!N7+'[4]有关问题数据统计 (第五组)'!N7+'[4]有关问题数据汇总（第六组）'!N7+'[4]有关问题数据统计（第七组）'!N7+'[4]有关问题数据统计（第八组）'!N7</f>
        <v>12</v>
      </c>
    </row>
    <row r="8" spans="1:14">
      <c r="A8" s="18">
        <v>3</v>
      </c>
      <c r="B8" s="18" t="s">
        <v>286</v>
      </c>
      <c r="C8" s="15">
        <v>10000</v>
      </c>
      <c r="D8" s="15">
        <v>1985</v>
      </c>
      <c r="E8" s="15">
        <v>455</v>
      </c>
      <c r="F8" s="16">
        <f t="shared" si="3"/>
        <v>0.229219143576826</v>
      </c>
      <c r="G8" s="15">
        <f>'[4]有关问题数据统计（第一组）'!G8+'[4]有关问题数据统计（第二组）'!G8+'[4]有关问题数据统计（第三组）'!G8+'[4]有关问题数据统计（第四组）'!G8+'[4]有关问题数据统计 (第五组)'!G8+'[4]有关问题数据汇总（第六组）'!G8+'[4]有关问题数据统计（第七组）'!G8+'[4]有关问题数据统计（第八组）'!G8</f>
        <v>0</v>
      </c>
      <c r="H8" s="17">
        <f t="shared" si="4"/>
        <v>0</v>
      </c>
      <c r="I8" s="15">
        <f>'[4]有关问题数据统计（第一组）'!I8+'[4]有关问题数据统计（第二组）'!I8+'[4]有关问题数据统计（第三组）'!I8+'[4]有关问题数据统计（第四组）'!I8+'[4]有关问题数据统计 (第五组)'!I8+'[4]有关问题数据汇总（第六组）'!I8+'[4]有关问题数据统计（第七组）'!I8+'[4]有关问题数据统计（第八组）'!I8</f>
        <v>0</v>
      </c>
      <c r="J8" s="17">
        <f t="shared" si="5"/>
        <v>0</v>
      </c>
      <c r="K8" s="15">
        <f>'[4]有关问题数据统计（第一组）'!K8+'[4]有关问题数据统计（第二组）'!K8+'[4]有关问题数据统计（第三组）'!K8+'[4]有关问题数据统计（第四组）'!K8+'[4]有关问题数据统计 (第五组)'!K8+'[4]有关问题数据汇总（第六组）'!K8+'[4]有关问题数据统计（第七组）'!K8+'[4]有关问题数据统计（第八组）'!K8</f>
        <v>28</v>
      </c>
      <c r="L8" s="15">
        <f>'[4]有关问题数据统计（第一组）'!L8+'[4]有关问题数据统计（第二组）'!L8+'[4]有关问题数据统计（第三组）'!L8+'[4]有关问题数据统计（第四组）'!L8+'[4]有关问题数据统计 (第五组)'!L8+'[4]有关问题数据汇总（第六组）'!L8+'[4]有关问题数据统计（第七组）'!L8+'[4]有关问题数据统计（第八组）'!L8</f>
        <v>26</v>
      </c>
      <c r="M8" s="15">
        <f>'[4]有关问题数据统计（第一组）'!M8+'[4]有关问题数据统计（第二组）'!M8+'[4]有关问题数据统计（第三组）'!M8+'[4]有关问题数据统计（第四组）'!M8+'[4]有关问题数据统计 (第五组)'!M8+'[4]有关问题数据汇总（第六组）'!M8+'[4]有关问题数据统计（第七组）'!M8+'[4]有关问题数据统计（第八组）'!M8</f>
        <v>2</v>
      </c>
      <c r="N8" s="15">
        <f>'[4]有关问题数据统计（第一组）'!N8+'[4]有关问题数据统计（第二组）'!N8+'[4]有关问题数据统计（第三组）'!N8+'[4]有关问题数据统计（第四组）'!N8+'[4]有关问题数据统计 (第五组)'!N8+'[4]有关问题数据汇总（第六组）'!N8+'[4]有关问题数据统计（第七组）'!N8+'[4]有关问题数据统计（第八组）'!N8</f>
        <v>0</v>
      </c>
    </row>
    <row r="9" spans="1:14">
      <c r="A9" s="18">
        <v>4</v>
      </c>
      <c r="B9" s="18" t="s">
        <v>287</v>
      </c>
      <c r="C9" s="15">
        <v>10376</v>
      </c>
      <c r="D9" s="15">
        <v>3335</v>
      </c>
      <c r="E9" s="15">
        <v>1274.38</v>
      </c>
      <c r="F9" s="16">
        <f t="shared" si="3"/>
        <v>0.382122938530735</v>
      </c>
      <c r="G9" s="15">
        <f>'[4]有关问题数据统计（第一组）'!G9+'[4]有关问题数据统计（第二组）'!G9+'[4]有关问题数据统计（第三组）'!G9+'[4]有关问题数据统计（第四组）'!G9+'[4]有关问题数据统计 (第五组)'!G9+'[4]有关问题数据汇总（第六组）'!G9+'[4]有关问题数据统计（第七组）'!G9+'[4]有关问题数据统计（第八组）'!G9</f>
        <v>0</v>
      </c>
      <c r="H9" s="17">
        <f t="shared" si="4"/>
        <v>0</v>
      </c>
      <c r="I9" s="15">
        <f>'[4]有关问题数据统计（第一组）'!I9+'[4]有关问题数据统计（第二组）'!I9+'[4]有关问题数据统计（第三组）'!I9+'[4]有关问题数据统计（第四组）'!I9+'[4]有关问题数据统计 (第五组)'!I9+'[4]有关问题数据汇总（第六组）'!I9+'[4]有关问题数据统计（第七组）'!I9+'[4]有关问题数据统计（第八组）'!I9</f>
        <v>0</v>
      </c>
      <c r="J9" s="17">
        <f t="shared" si="5"/>
        <v>0</v>
      </c>
      <c r="K9" s="15">
        <f>'[4]有关问题数据统计（第一组）'!K9+'[4]有关问题数据统计（第二组）'!K9+'[4]有关问题数据统计（第三组）'!K9+'[4]有关问题数据统计（第四组）'!K9+'[4]有关问题数据统计 (第五组)'!K9+'[4]有关问题数据汇总（第六组）'!K9+'[4]有关问题数据统计（第七组）'!K9+'[4]有关问题数据统计（第八组）'!K9</f>
        <v>77</v>
      </c>
      <c r="L9" s="15">
        <f>'[4]有关问题数据统计（第一组）'!L9+'[4]有关问题数据统计（第二组）'!L9+'[4]有关问题数据统计（第三组）'!L9+'[4]有关问题数据统计（第四组）'!L9+'[4]有关问题数据统计 (第五组)'!L9+'[4]有关问题数据汇总（第六组）'!L9+'[4]有关问题数据统计（第七组）'!L9+'[4]有关问题数据统计（第八组）'!L9</f>
        <v>68</v>
      </c>
      <c r="M9" s="15">
        <f>'[4]有关问题数据统计（第一组）'!M9+'[4]有关问题数据统计（第二组）'!M9+'[4]有关问题数据统计（第三组）'!M9+'[4]有关问题数据统计（第四组）'!M9+'[4]有关问题数据统计 (第五组)'!M9+'[4]有关问题数据汇总（第六组）'!M9+'[4]有关问题数据统计（第七组）'!M9+'[4]有关问题数据统计（第八组）'!M9</f>
        <v>5</v>
      </c>
      <c r="N9" s="15">
        <f>'[4]有关问题数据统计（第一组）'!N9+'[4]有关问题数据统计（第二组）'!N9+'[4]有关问题数据统计（第三组）'!N9+'[4]有关问题数据统计（第四组）'!N9+'[4]有关问题数据统计 (第五组)'!N9+'[4]有关问题数据汇总（第六组）'!N9+'[4]有关问题数据统计（第七组）'!N9+'[4]有关问题数据统计（第八组）'!N9</f>
        <v>4</v>
      </c>
    </row>
    <row r="10" spans="1:14">
      <c r="A10" s="18">
        <v>5</v>
      </c>
      <c r="B10" s="18" t="s">
        <v>288</v>
      </c>
      <c r="C10" s="15">
        <v>9718</v>
      </c>
      <c r="D10" s="15">
        <v>2568</v>
      </c>
      <c r="E10" s="15">
        <v>862.477</v>
      </c>
      <c r="F10" s="16">
        <f t="shared" si="3"/>
        <v>0.335855529595016</v>
      </c>
      <c r="G10" s="15">
        <f>'[4]有关问题数据统计（第一组）'!G10+'[4]有关问题数据统计（第二组）'!G10+'[4]有关问题数据统计（第三组）'!G10+'[4]有关问题数据统计（第四组）'!G10+'[4]有关问题数据统计 (第五组)'!G10+'[4]有关问题数据汇总（第六组）'!G10+'[4]有关问题数据统计（第七组）'!G10+'[4]有关问题数据统计（第八组）'!G10</f>
        <v>0</v>
      </c>
      <c r="H10" s="17">
        <f t="shared" si="4"/>
        <v>0</v>
      </c>
      <c r="I10" s="15">
        <f>'[4]有关问题数据统计（第一组）'!I10+'[4]有关问题数据统计（第二组）'!I10+'[4]有关问题数据统计（第三组）'!I10+'[4]有关问题数据统计（第四组）'!I10+'[4]有关问题数据统计 (第五组)'!I10+'[4]有关问题数据汇总（第六组）'!I10+'[4]有关问题数据统计（第七组）'!I10+'[4]有关问题数据统计（第八组）'!I10</f>
        <v>0</v>
      </c>
      <c r="J10" s="17">
        <f t="shared" si="5"/>
        <v>0</v>
      </c>
      <c r="K10" s="15">
        <f>'[4]有关问题数据统计（第一组）'!K10+'[4]有关问题数据统计（第二组）'!K10+'[4]有关问题数据统计（第三组）'!K10+'[4]有关问题数据统计（第四组）'!K10+'[4]有关问题数据统计 (第五组)'!K10+'[4]有关问题数据汇总（第六组）'!K10+'[4]有关问题数据统计（第七组）'!K10+'[4]有关问题数据统计（第八组）'!K10</f>
        <v>45</v>
      </c>
      <c r="L10" s="15">
        <f>'[4]有关问题数据统计（第一组）'!L10+'[4]有关问题数据统计（第二组）'!L10+'[4]有关问题数据统计（第三组）'!L10+'[4]有关问题数据统计（第四组）'!L10+'[4]有关问题数据统计 (第五组)'!L10+'[4]有关问题数据汇总（第六组）'!L10+'[4]有关问题数据统计（第七组）'!L10+'[4]有关问题数据统计（第八组）'!L10</f>
        <v>41</v>
      </c>
      <c r="M10" s="15">
        <f>'[4]有关问题数据统计（第一组）'!M10+'[4]有关问题数据统计（第二组）'!M10+'[4]有关问题数据统计（第三组）'!M10+'[4]有关问题数据统计（第四组）'!M10+'[4]有关问题数据统计 (第五组)'!M10+'[4]有关问题数据汇总（第六组）'!M10+'[4]有关问题数据统计（第七组）'!M10+'[4]有关问题数据统计（第八组）'!M10</f>
        <v>4</v>
      </c>
      <c r="N10" s="15">
        <f>'[4]有关问题数据统计（第一组）'!N10+'[4]有关问题数据统计（第二组）'!N10+'[4]有关问题数据统计（第三组）'!N10+'[4]有关问题数据统计（第四组）'!N10+'[4]有关问题数据统计 (第五组)'!N10+'[4]有关问题数据汇总（第六组）'!N10+'[4]有关问题数据统计（第七组）'!N10+'[4]有关问题数据统计（第八组）'!N10</f>
        <v>0</v>
      </c>
    </row>
    <row r="11" spans="1:14">
      <c r="A11" s="18"/>
      <c r="B11" s="18"/>
      <c r="C11" s="18"/>
      <c r="D11" s="18"/>
      <c r="E11" s="18"/>
      <c r="F11" s="18"/>
      <c r="G11" s="18"/>
      <c r="H11" s="18"/>
      <c r="I11" s="18"/>
      <c r="J11" s="18"/>
      <c r="K11" s="18"/>
      <c r="L11" s="18"/>
      <c r="M11" s="18"/>
      <c r="N11" s="19"/>
    </row>
    <row r="12" spans="1:14">
      <c r="A12" s="18"/>
      <c r="B12" s="18"/>
      <c r="C12" s="18"/>
      <c r="D12" s="18"/>
      <c r="E12" s="18"/>
      <c r="F12" s="18"/>
      <c r="G12" s="18"/>
      <c r="H12" s="18"/>
      <c r="I12" s="18"/>
      <c r="J12" s="18"/>
      <c r="K12" s="18"/>
      <c r="L12" s="18"/>
      <c r="M12" s="18"/>
      <c r="N12" s="19"/>
    </row>
    <row r="13" spans="1:14">
      <c r="A13" s="18"/>
      <c r="B13" s="18"/>
      <c r="C13" s="18"/>
      <c r="D13" s="15"/>
      <c r="E13" s="18"/>
      <c r="F13" s="18"/>
      <c r="G13" s="18"/>
      <c r="H13" s="18"/>
      <c r="I13" s="18"/>
      <c r="J13" s="18"/>
      <c r="K13" s="18"/>
      <c r="L13" s="18"/>
      <c r="M13" s="18"/>
      <c r="N13" s="19"/>
    </row>
    <row r="14" spans="1:14">
      <c r="A14" s="18"/>
      <c r="B14" s="18"/>
      <c r="C14" s="18"/>
      <c r="D14" s="18"/>
      <c r="E14" s="18"/>
      <c r="F14" s="18"/>
      <c r="G14" s="18"/>
      <c r="H14" s="18"/>
      <c r="I14" s="18"/>
      <c r="J14" s="18"/>
      <c r="K14" s="18"/>
      <c r="L14" s="18"/>
      <c r="M14" s="18"/>
      <c r="N14" s="19"/>
    </row>
    <row r="15" spans="1:14">
      <c r="A15" s="18"/>
      <c r="B15" s="18"/>
      <c r="C15" s="18"/>
      <c r="D15" s="18"/>
      <c r="E15" s="18"/>
      <c r="F15" s="18"/>
      <c r="G15" s="18"/>
      <c r="H15" s="18"/>
      <c r="I15" s="18"/>
      <c r="J15" s="18"/>
      <c r="K15" s="18"/>
      <c r="L15" s="18"/>
      <c r="M15" s="18"/>
      <c r="N15" s="19"/>
    </row>
    <row r="16" spans="1:14">
      <c r="A16" s="18"/>
      <c r="B16" s="18"/>
      <c r="C16" s="18"/>
      <c r="D16" s="18"/>
      <c r="E16" s="18"/>
      <c r="F16" s="18"/>
      <c r="G16" s="18"/>
      <c r="H16" s="18"/>
      <c r="I16" s="18"/>
      <c r="J16" s="18"/>
      <c r="K16" s="18"/>
      <c r="L16" s="18"/>
      <c r="M16" s="18"/>
      <c r="N16" s="19"/>
    </row>
    <row r="17" spans="1:14">
      <c r="A17" s="18"/>
      <c r="B17" s="18"/>
      <c r="C17" s="18"/>
      <c r="D17" s="18"/>
      <c r="E17" s="18"/>
      <c r="F17" s="18"/>
      <c r="G17" s="18"/>
      <c r="H17" s="18"/>
      <c r="I17" s="18"/>
      <c r="J17" s="18"/>
      <c r="K17" s="18"/>
      <c r="L17" s="18"/>
      <c r="M17" s="18"/>
      <c r="N17" s="19"/>
    </row>
    <row r="18" spans="1:14">
      <c r="A18" s="19"/>
      <c r="B18" s="19"/>
      <c r="C18" s="19"/>
      <c r="D18" s="19"/>
      <c r="E18" s="19"/>
      <c r="F18" s="19"/>
      <c r="G18" s="19"/>
      <c r="H18" s="19"/>
      <c r="I18" s="19"/>
      <c r="J18" s="19"/>
      <c r="K18" s="19"/>
      <c r="L18" s="19"/>
      <c r="M18" s="19"/>
      <c r="N18" s="19"/>
    </row>
    <row r="19" spans="1:14">
      <c r="A19" s="19"/>
      <c r="B19" s="19"/>
      <c r="C19" s="19"/>
      <c r="D19" s="19"/>
      <c r="E19" s="19"/>
      <c r="F19" s="19"/>
      <c r="G19" s="19"/>
      <c r="H19" s="19"/>
      <c r="I19" s="19"/>
      <c r="J19" s="19"/>
      <c r="K19" s="19"/>
      <c r="L19" s="19"/>
      <c r="M19" s="19"/>
      <c r="N19" s="19"/>
    </row>
    <row r="20" spans="1:14">
      <c r="A20" s="19"/>
      <c r="B20" s="19"/>
      <c r="C20" s="19"/>
      <c r="D20" s="19"/>
      <c r="E20" s="19"/>
      <c r="F20" s="19"/>
      <c r="G20" s="19"/>
      <c r="H20" s="19"/>
      <c r="I20" s="19"/>
      <c r="J20" s="19"/>
      <c r="K20" s="19"/>
      <c r="L20" s="19"/>
      <c r="M20" s="19"/>
      <c r="N20" s="19"/>
    </row>
    <row r="21" spans="1:14">
      <c r="A21" s="19"/>
      <c r="B21" s="19"/>
      <c r="C21" s="19"/>
      <c r="D21" s="19"/>
      <c r="E21" s="19"/>
      <c r="F21" s="19"/>
      <c r="G21" s="19"/>
      <c r="H21" s="19"/>
      <c r="I21" s="19"/>
      <c r="J21" s="19"/>
      <c r="K21" s="19"/>
      <c r="L21" s="19"/>
      <c r="M21" s="19"/>
      <c r="N21" s="19"/>
    </row>
    <row r="22" spans="1:14">
      <c r="A22" s="19"/>
      <c r="B22" s="19"/>
      <c r="C22" s="19"/>
      <c r="D22" s="19"/>
      <c r="E22" s="19"/>
      <c r="F22" s="19"/>
      <c r="G22" s="19"/>
      <c r="H22" s="19"/>
      <c r="I22" s="19"/>
      <c r="J22" s="19"/>
      <c r="K22" s="19"/>
      <c r="L22" s="19"/>
      <c r="M22" s="19"/>
      <c r="N22" s="19"/>
    </row>
    <row r="23" s="2" customFormat="1" spans="1:14">
      <c r="A23" s="20" t="s">
        <v>1293</v>
      </c>
      <c r="B23" s="20"/>
      <c r="C23" s="20"/>
      <c r="D23" s="20"/>
      <c r="E23" s="20"/>
      <c r="F23" s="20"/>
      <c r="G23" s="20"/>
      <c r="H23" s="20"/>
      <c r="I23" s="20"/>
      <c r="J23" s="20"/>
      <c r="K23" s="20"/>
      <c r="L23" s="20"/>
      <c r="M23" s="20"/>
      <c r="N23" s="20"/>
    </row>
    <row r="27" spans="3:3">
      <c r="C27" s="3">
        <v>1105.44</v>
      </c>
    </row>
    <row r="29" spans="3:3">
      <c r="C29" s="3">
        <f>C27/D5</f>
        <v>0.0270663215962039</v>
      </c>
    </row>
  </sheetData>
  <mergeCells count="9">
    <mergeCell ref="A1:N1"/>
    <mergeCell ref="A2:N2"/>
    <mergeCell ref="E3:N3"/>
    <mergeCell ref="A5:B5"/>
    <mergeCell ref="A23:N23"/>
    <mergeCell ref="A3:A4"/>
    <mergeCell ref="B3:B4"/>
    <mergeCell ref="C3:C4"/>
    <mergeCell ref="D3:D4"/>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支出结构汇总</vt:lpstr>
      <vt:lpstr>评分汇总表 </vt:lpstr>
      <vt:lpstr>资金汇总</vt:lpstr>
      <vt:lpstr>未完工未开工明细</vt:lpstr>
      <vt:lpstr>资金未拨付使用明细</vt:lpstr>
      <vt:lpstr>问题清单</vt:lpstr>
      <vt:lpstr>有关问题数据统计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13974802456</dc:creator>
  <cp:lastModifiedBy>Rocy</cp:lastModifiedBy>
  <dcterms:created xsi:type="dcterms:W3CDTF">2022-08-12T02:28:00Z</dcterms:created>
  <cp:lastPrinted>2022-10-08T07:57:00Z</cp:lastPrinted>
  <dcterms:modified xsi:type="dcterms:W3CDTF">2024-05-14T01:17:31Z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2F52DC6AF4AF4629A583EDBBFE7C27BA_13</vt:lpwstr>
  </property>
  <property fmtid="{D5CDD505-2E9C-101B-9397-08002B2CF9AE}" pid="3" name="KSOProductBuildVer">
    <vt:lpwstr>2052-12.1.0.16729</vt:lpwstr>
  </property>
</Properties>
</file>